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120" windowHeight="10140" activeTab="4"/>
  </bookViews>
  <sheets>
    <sheet name="0.3" sheetId="1" r:id="rId1"/>
    <sheet name="1.0" sheetId="2" r:id="rId2"/>
    <sheet name="5.0" sheetId="3" r:id="rId3"/>
    <sheet name="RESUMEN" sheetId="4" r:id="rId4"/>
    <sheet name="Hoja1" sheetId="5" r:id="rId5"/>
  </sheets>
  <calcPr calcId="145621"/>
</workbook>
</file>

<file path=xl/calcChain.xml><?xml version="1.0" encoding="utf-8"?>
<calcChain xmlns="http://schemas.openxmlformats.org/spreadsheetml/2006/main">
  <c r="AA73" i="5" l="1"/>
  <c r="Z73" i="5"/>
  <c r="Y73" i="5"/>
  <c r="X73" i="5"/>
  <c r="W73" i="5"/>
  <c r="V73" i="5"/>
  <c r="U73" i="5"/>
  <c r="T73" i="5"/>
  <c r="S73" i="5"/>
  <c r="R73" i="5"/>
  <c r="I114" i="5" l="1"/>
  <c r="I115" i="5"/>
  <c r="I116" i="5"/>
  <c r="I117" i="5"/>
  <c r="I118" i="5"/>
  <c r="I119" i="5"/>
  <c r="I120" i="5"/>
  <c r="I121" i="5"/>
  <c r="I122" i="5"/>
  <c r="I123" i="5"/>
  <c r="I124" i="5"/>
  <c r="I125" i="5"/>
  <c r="C44" i="1"/>
  <c r="D44" i="1"/>
  <c r="E44" i="1"/>
  <c r="F44" i="1"/>
  <c r="G44" i="1"/>
  <c r="H44" i="1"/>
  <c r="I44" i="1"/>
  <c r="J44" i="1"/>
  <c r="K44" i="1"/>
  <c r="L44" i="1"/>
  <c r="M44" i="1"/>
  <c r="N44" i="1"/>
  <c r="B44" i="1"/>
  <c r="O53" i="5"/>
  <c r="N53" i="5"/>
  <c r="M53" i="5"/>
  <c r="L53" i="5"/>
  <c r="K53" i="5"/>
  <c r="J53" i="5"/>
  <c r="H53" i="5"/>
  <c r="G53" i="5"/>
  <c r="F53" i="5"/>
  <c r="E53" i="5"/>
  <c r="D53" i="5"/>
  <c r="C53" i="5"/>
  <c r="I52" i="5"/>
  <c r="I51" i="5"/>
  <c r="I50" i="5"/>
  <c r="I49" i="5"/>
  <c r="I48" i="5"/>
  <c r="I47" i="5"/>
  <c r="I46" i="5"/>
  <c r="I45" i="5"/>
  <c r="I44" i="5"/>
  <c r="I43" i="5"/>
  <c r="I42" i="5"/>
  <c r="I41" i="5"/>
  <c r="O35" i="5"/>
  <c r="N35" i="5"/>
  <c r="M35" i="5"/>
  <c r="L35" i="5"/>
  <c r="K35" i="5"/>
  <c r="J35" i="5"/>
  <c r="H35" i="5"/>
  <c r="G35" i="5"/>
  <c r="F35" i="5"/>
  <c r="E35" i="5"/>
  <c r="D35" i="5"/>
  <c r="C35" i="5"/>
  <c r="I34" i="5"/>
  <c r="I33" i="5"/>
  <c r="I32" i="5"/>
  <c r="I31" i="5"/>
  <c r="I30" i="5"/>
  <c r="I29" i="5"/>
  <c r="I28" i="5"/>
  <c r="I27" i="5"/>
  <c r="I26" i="5"/>
  <c r="I25" i="5"/>
  <c r="I24" i="5"/>
  <c r="I23" i="5"/>
  <c r="O17" i="5"/>
  <c r="N17" i="5"/>
  <c r="M17" i="5"/>
  <c r="L17" i="5"/>
  <c r="K17" i="5"/>
  <c r="J17" i="5"/>
  <c r="H17" i="5"/>
  <c r="G17" i="5"/>
  <c r="F17" i="5"/>
  <c r="E17" i="5"/>
  <c r="D17" i="5"/>
  <c r="C17" i="5"/>
  <c r="I16" i="5"/>
  <c r="I15" i="5"/>
  <c r="I14" i="5"/>
  <c r="I13" i="5"/>
  <c r="I12" i="5"/>
  <c r="I11" i="5"/>
  <c r="I10" i="5"/>
  <c r="I9" i="5"/>
  <c r="I8" i="5"/>
  <c r="I7" i="5"/>
  <c r="I6" i="5"/>
  <c r="I5" i="5"/>
  <c r="N29" i="3"/>
  <c r="M29" i="3"/>
  <c r="L29" i="3"/>
  <c r="K29" i="3"/>
  <c r="J29" i="3"/>
  <c r="I29" i="3"/>
  <c r="G29" i="3"/>
  <c r="F29" i="3"/>
  <c r="E29" i="3"/>
  <c r="D29" i="3"/>
  <c r="C29" i="3"/>
  <c r="B29" i="3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C29" i="2"/>
  <c r="D29" i="2"/>
  <c r="E29" i="2"/>
  <c r="F29" i="2"/>
  <c r="G29" i="2"/>
  <c r="H29" i="2"/>
  <c r="I29" i="2"/>
  <c r="J29" i="2"/>
  <c r="K29" i="2"/>
  <c r="L29" i="2"/>
  <c r="M29" i="2"/>
  <c r="N29" i="2"/>
  <c r="B29" i="2"/>
  <c r="P17" i="1"/>
  <c r="P17" i="2"/>
  <c r="O17" i="1"/>
  <c r="P2" i="1"/>
  <c r="I17" i="5" l="1"/>
  <c r="I53" i="5"/>
  <c r="I35" i="5"/>
  <c r="U18" i="3"/>
  <c r="U19" i="3"/>
  <c r="U20" i="3"/>
  <c r="U21" i="3"/>
  <c r="U22" i="3"/>
  <c r="U23" i="3"/>
  <c r="U24" i="3"/>
  <c r="U25" i="3"/>
  <c r="U26" i="3"/>
  <c r="U27" i="3"/>
  <c r="U28" i="3"/>
  <c r="U17" i="3"/>
  <c r="T18" i="3"/>
  <c r="T19" i="3"/>
  <c r="T20" i="3"/>
  <c r="T21" i="3"/>
  <c r="T22" i="3"/>
  <c r="T23" i="3"/>
  <c r="T24" i="3"/>
  <c r="T25" i="3"/>
  <c r="T26" i="3"/>
  <c r="T27" i="3"/>
  <c r="T28" i="3"/>
  <c r="T17" i="3"/>
  <c r="E43" i="3"/>
  <c r="E42" i="3"/>
  <c r="E41" i="3"/>
  <c r="E40" i="3"/>
  <c r="E39" i="3"/>
  <c r="E38" i="3"/>
  <c r="E37" i="3"/>
  <c r="E36" i="3"/>
  <c r="E35" i="3"/>
  <c r="E34" i="3"/>
  <c r="E33" i="3"/>
  <c r="E32" i="3"/>
  <c r="V17" i="2"/>
  <c r="U28" i="2"/>
  <c r="U27" i="2"/>
  <c r="U26" i="2"/>
  <c r="U25" i="2"/>
  <c r="U24" i="2"/>
  <c r="U23" i="2"/>
  <c r="U22" i="2"/>
  <c r="U21" i="2"/>
  <c r="U20" i="2"/>
  <c r="U19" i="2"/>
  <c r="U18" i="2"/>
  <c r="U17" i="2"/>
  <c r="T18" i="2"/>
  <c r="T19" i="2"/>
  <c r="T20" i="2"/>
  <c r="T21" i="2"/>
  <c r="T22" i="2"/>
  <c r="T23" i="2"/>
  <c r="T24" i="2"/>
  <c r="T25" i="2"/>
  <c r="T26" i="2"/>
  <c r="T27" i="2"/>
  <c r="T28" i="2"/>
  <c r="T17" i="2"/>
  <c r="E43" i="2"/>
  <c r="E42" i="2"/>
  <c r="E41" i="2"/>
  <c r="E40" i="2"/>
  <c r="E39" i="2"/>
  <c r="E38" i="2"/>
  <c r="E37" i="2"/>
  <c r="E36" i="2"/>
  <c r="E35" i="2"/>
  <c r="E34" i="2"/>
  <c r="E33" i="2"/>
  <c r="E32" i="2"/>
  <c r="T29" i="3" l="1"/>
  <c r="G11" i="4" s="1"/>
  <c r="U29" i="3"/>
  <c r="H11" i="4" s="1"/>
  <c r="U29" i="2"/>
  <c r="H10" i="4" s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T17" i="1"/>
  <c r="U17" i="1"/>
  <c r="E32" i="1"/>
  <c r="E43" i="1"/>
  <c r="E42" i="1"/>
  <c r="E41" i="1"/>
  <c r="E40" i="1"/>
  <c r="E39" i="1"/>
  <c r="E38" i="1"/>
  <c r="E37" i="1"/>
  <c r="E36" i="1"/>
  <c r="E35" i="1"/>
  <c r="E34" i="1"/>
  <c r="E33" i="1"/>
  <c r="P2" i="2"/>
  <c r="H2" i="1"/>
  <c r="U29" i="1" l="1"/>
  <c r="H9" i="4" s="1"/>
  <c r="L75" i="2"/>
  <c r="J75" i="2"/>
  <c r="B32" i="2" l="1"/>
  <c r="N43" i="3" l="1"/>
  <c r="M43" i="3"/>
  <c r="L43" i="3"/>
  <c r="K43" i="3"/>
  <c r="J43" i="3"/>
  <c r="I43" i="3"/>
  <c r="G43" i="3"/>
  <c r="F43" i="3"/>
  <c r="D43" i="3"/>
  <c r="C43" i="3"/>
  <c r="B43" i="3"/>
  <c r="N42" i="3"/>
  <c r="M42" i="3"/>
  <c r="L42" i="3"/>
  <c r="K42" i="3"/>
  <c r="J42" i="3"/>
  <c r="I42" i="3"/>
  <c r="G42" i="3"/>
  <c r="F42" i="3"/>
  <c r="D42" i="3"/>
  <c r="C42" i="3"/>
  <c r="B42" i="3"/>
  <c r="N41" i="3"/>
  <c r="M41" i="3"/>
  <c r="L41" i="3"/>
  <c r="K41" i="3"/>
  <c r="J41" i="3"/>
  <c r="I41" i="3"/>
  <c r="G41" i="3"/>
  <c r="F41" i="3"/>
  <c r="D41" i="3"/>
  <c r="C41" i="3"/>
  <c r="B41" i="3"/>
  <c r="N40" i="3"/>
  <c r="M40" i="3"/>
  <c r="L40" i="3"/>
  <c r="K40" i="3"/>
  <c r="J40" i="3"/>
  <c r="I40" i="3"/>
  <c r="G40" i="3"/>
  <c r="F40" i="3"/>
  <c r="D40" i="3"/>
  <c r="C40" i="3"/>
  <c r="B40" i="3"/>
  <c r="N39" i="3"/>
  <c r="M39" i="3"/>
  <c r="L39" i="3"/>
  <c r="K39" i="3"/>
  <c r="J39" i="3"/>
  <c r="I39" i="3"/>
  <c r="G39" i="3"/>
  <c r="F39" i="3"/>
  <c r="D39" i="3"/>
  <c r="C39" i="3"/>
  <c r="B39" i="3"/>
  <c r="N38" i="3"/>
  <c r="M38" i="3"/>
  <c r="L38" i="3"/>
  <c r="K38" i="3"/>
  <c r="J38" i="3"/>
  <c r="I38" i="3"/>
  <c r="G38" i="3"/>
  <c r="F38" i="3"/>
  <c r="D38" i="3"/>
  <c r="C38" i="3"/>
  <c r="B38" i="3"/>
  <c r="N37" i="3"/>
  <c r="M37" i="3"/>
  <c r="L37" i="3"/>
  <c r="K37" i="3"/>
  <c r="J37" i="3"/>
  <c r="I37" i="3"/>
  <c r="G37" i="3"/>
  <c r="F37" i="3"/>
  <c r="D37" i="3"/>
  <c r="C37" i="3"/>
  <c r="B37" i="3"/>
  <c r="N36" i="3"/>
  <c r="M36" i="3"/>
  <c r="L36" i="3"/>
  <c r="K36" i="3"/>
  <c r="J36" i="3"/>
  <c r="I36" i="3"/>
  <c r="G36" i="3"/>
  <c r="F36" i="3"/>
  <c r="D36" i="3"/>
  <c r="C36" i="3"/>
  <c r="B36" i="3"/>
  <c r="N35" i="3"/>
  <c r="M35" i="3"/>
  <c r="L35" i="3"/>
  <c r="K35" i="3"/>
  <c r="J35" i="3"/>
  <c r="I35" i="3"/>
  <c r="G35" i="3"/>
  <c r="F35" i="3"/>
  <c r="D35" i="3"/>
  <c r="C35" i="3"/>
  <c r="B35" i="3"/>
  <c r="N34" i="3"/>
  <c r="M34" i="3"/>
  <c r="L34" i="3"/>
  <c r="K34" i="3"/>
  <c r="J34" i="3"/>
  <c r="I34" i="3"/>
  <c r="G34" i="3"/>
  <c r="F34" i="3"/>
  <c r="D34" i="3"/>
  <c r="C34" i="3"/>
  <c r="B34" i="3"/>
  <c r="N33" i="3"/>
  <c r="M33" i="3"/>
  <c r="L33" i="3"/>
  <c r="K33" i="3"/>
  <c r="J33" i="3"/>
  <c r="I33" i="3"/>
  <c r="G33" i="3"/>
  <c r="F33" i="3"/>
  <c r="D33" i="3"/>
  <c r="C33" i="3"/>
  <c r="B33" i="3"/>
  <c r="N32" i="3"/>
  <c r="M32" i="3"/>
  <c r="L32" i="3"/>
  <c r="K32" i="3"/>
  <c r="J32" i="3"/>
  <c r="I32" i="3"/>
  <c r="G32" i="3"/>
  <c r="F32" i="3"/>
  <c r="D32" i="3"/>
  <c r="C32" i="3"/>
  <c r="B32" i="3"/>
  <c r="N43" i="2"/>
  <c r="M43" i="2"/>
  <c r="L43" i="2"/>
  <c r="K43" i="2"/>
  <c r="J43" i="2"/>
  <c r="I43" i="2"/>
  <c r="G43" i="2"/>
  <c r="F43" i="2"/>
  <c r="D43" i="2"/>
  <c r="C43" i="2"/>
  <c r="B43" i="2"/>
  <c r="N42" i="2"/>
  <c r="M42" i="2"/>
  <c r="L42" i="2"/>
  <c r="K42" i="2"/>
  <c r="J42" i="2"/>
  <c r="I42" i="2"/>
  <c r="G42" i="2"/>
  <c r="F42" i="2"/>
  <c r="D42" i="2"/>
  <c r="C42" i="2"/>
  <c r="B42" i="2"/>
  <c r="N41" i="2"/>
  <c r="M41" i="2"/>
  <c r="L41" i="2"/>
  <c r="K41" i="2"/>
  <c r="J41" i="2"/>
  <c r="I41" i="2"/>
  <c r="G41" i="2"/>
  <c r="F41" i="2"/>
  <c r="D41" i="2"/>
  <c r="C41" i="2"/>
  <c r="B41" i="2"/>
  <c r="N40" i="2"/>
  <c r="M40" i="2"/>
  <c r="L40" i="2"/>
  <c r="K40" i="2"/>
  <c r="J40" i="2"/>
  <c r="I40" i="2"/>
  <c r="G40" i="2"/>
  <c r="F40" i="2"/>
  <c r="D40" i="2"/>
  <c r="C40" i="2"/>
  <c r="B40" i="2"/>
  <c r="N39" i="2"/>
  <c r="M39" i="2"/>
  <c r="AC39" i="2" s="1"/>
  <c r="M54" i="2" s="1"/>
  <c r="L39" i="2"/>
  <c r="K39" i="2"/>
  <c r="J39" i="2"/>
  <c r="I39" i="2"/>
  <c r="G39" i="2"/>
  <c r="F39" i="2"/>
  <c r="D39" i="2"/>
  <c r="T39" i="2" s="1"/>
  <c r="C39" i="2"/>
  <c r="B39" i="2"/>
  <c r="N38" i="2"/>
  <c r="M38" i="2"/>
  <c r="L38" i="2"/>
  <c r="K38" i="2"/>
  <c r="J38" i="2"/>
  <c r="I38" i="2"/>
  <c r="G38" i="2"/>
  <c r="F38" i="2"/>
  <c r="D38" i="2"/>
  <c r="C38" i="2"/>
  <c r="B38" i="2"/>
  <c r="N37" i="2"/>
  <c r="M37" i="2"/>
  <c r="L37" i="2"/>
  <c r="K37" i="2"/>
  <c r="J37" i="2"/>
  <c r="I37" i="2"/>
  <c r="G37" i="2"/>
  <c r="F37" i="2"/>
  <c r="D37" i="2"/>
  <c r="C37" i="2"/>
  <c r="B37" i="2"/>
  <c r="N36" i="2"/>
  <c r="M36" i="2"/>
  <c r="L36" i="2"/>
  <c r="K36" i="2"/>
  <c r="J36" i="2"/>
  <c r="I36" i="2"/>
  <c r="G36" i="2"/>
  <c r="F36" i="2"/>
  <c r="D36" i="2"/>
  <c r="T36" i="2" s="1"/>
  <c r="C36" i="2"/>
  <c r="B36" i="2"/>
  <c r="N35" i="2"/>
  <c r="M35" i="2"/>
  <c r="L35" i="2"/>
  <c r="K35" i="2"/>
  <c r="J35" i="2"/>
  <c r="I35" i="2"/>
  <c r="G35" i="2"/>
  <c r="F35" i="2"/>
  <c r="D35" i="2"/>
  <c r="T35" i="2" s="1"/>
  <c r="C35" i="2"/>
  <c r="B35" i="2"/>
  <c r="N34" i="2"/>
  <c r="M34" i="2"/>
  <c r="L34" i="2"/>
  <c r="K34" i="2"/>
  <c r="J34" i="2"/>
  <c r="I34" i="2"/>
  <c r="G34" i="2"/>
  <c r="F34" i="2"/>
  <c r="D34" i="2"/>
  <c r="C34" i="2"/>
  <c r="B34" i="2"/>
  <c r="N33" i="2"/>
  <c r="M33" i="2"/>
  <c r="L33" i="2"/>
  <c r="K33" i="2"/>
  <c r="J33" i="2"/>
  <c r="I33" i="2"/>
  <c r="G33" i="2"/>
  <c r="F33" i="2"/>
  <c r="D33" i="2"/>
  <c r="C33" i="2"/>
  <c r="B33" i="2"/>
  <c r="N32" i="2"/>
  <c r="M32" i="2"/>
  <c r="L32" i="2"/>
  <c r="K32" i="2"/>
  <c r="J32" i="2"/>
  <c r="I32" i="2"/>
  <c r="G32" i="2"/>
  <c r="F32" i="2"/>
  <c r="D32" i="2"/>
  <c r="T32" i="2" s="1"/>
  <c r="C32" i="2"/>
  <c r="I33" i="1"/>
  <c r="J33" i="1"/>
  <c r="K33" i="1"/>
  <c r="L33" i="1"/>
  <c r="M33" i="1"/>
  <c r="N33" i="1"/>
  <c r="I34" i="1"/>
  <c r="J34" i="1"/>
  <c r="K34" i="1"/>
  <c r="L34" i="1"/>
  <c r="M34" i="1"/>
  <c r="N34" i="1"/>
  <c r="I35" i="1"/>
  <c r="J35" i="1"/>
  <c r="K35" i="1"/>
  <c r="L35" i="1"/>
  <c r="M35" i="1"/>
  <c r="N35" i="1"/>
  <c r="I36" i="1"/>
  <c r="J36" i="1"/>
  <c r="K36" i="1"/>
  <c r="L36" i="1"/>
  <c r="M36" i="1"/>
  <c r="N36" i="1"/>
  <c r="I37" i="1"/>
  <c r="J37" i="1"/>
  <c r="K37" i="1"/>
  <c r="L37" i="1"/>
  <c r="M37" i="1"/>
  <c r="N37" i="1"/>
  <c r="I38" i="1"/>
  <c r="J38" i="1"/>
  <c r="K38" i="1"/>
  <c r="L38" i="1"/>
  <c r="M38" i="1"/>
  <c r="N38" i="1"/>
  <c r="I39" i="1"/>
  <c r="J39" i="1"/>
  <c r="K39" i="1"/>
  <c r="L39" i="1"/>
  <c r="M39" i="1"/>
  <c r="N39" i="1"/>
  <c r="I40" i="1"/>
  <c r="J40" i="1"/>
  <c r="K40" i="1"/>
  <c r="L40" i="1"/>
  <c r="M40" i="1"/>
  <c r="N40" i="1"/>
  <c r="I41" i="1"/>
  <c r="J41" i="1"/>
  <c r="K41" i="1"/>
  <c r="L41" i="1"/>
  <c r="M41" i="1"/>
  <c r="N41" i="1"/>
  <c r="I42" i="1"/>
  <c r="J42" i="1"/>
  <c r="K42" i="1"/>
  <c r="L42" i="1"/>
  <c r="M42" i="1"/>
  <c r="N42" i="1"/>
  <c r="I43" i="1"/>
  <c r="J43" i="1"/>
  <c r="K43" i="1"/>
  <c r="L43" i="1"/>
  <c r="M43" i="1"/>
  <c r="N43" i="1"/>
  <c r="J32" i="1"/>
  <c r="K32" i="1"/>
  <c r="L32" i="1"/>
  <c r="M32" i="1"/>
  <c r="N32" i="1"/>
  <c r="I32" i="1"/>
  <c r="F32" i="1"/>
  <c r="U32" i="1" s="1"/>
  <c r="T43" i="2" l="1"/>
  <c r="D58" i="2" s="1"/>
  <c r="AD43" i="2"/>
  <c r="N58" i="2" s="1"/>
  <c r="AC36" i="2"/>
  <c r="M51" i="2" s="1"/>
  <c r="U35" i="3"/>
  <c r="V43" i="3"/>
  <c r="U43" i="3"/>
  <c r="U37" i="3"/>
  <c r="U38" i="3"/>
  <c r="U36" i="3"/>
  <c r="U41" i="3"/>
  <c r="U39" i="3"/>
  <c r="U33" i="3"/>
  <c r="U34" i="3"/>
  <c r="V42" i="3"/>
  <c r="F73" i="3" s="1"/>
  <c r="U42" i="3"/>
  <c r="U32" i="3"/>
  <c r="U40" i="3"/>
  <c r="V38" i="2"/>
  <c r="F53" i="2" s="1"/>
  <c r="U38" i="2"/>
  <c r="V33" i="2"/>
  <c r="F48" i="2" s="1"/>
  <c r="U33" i="2"/>
  <c r="V41" i="2"/>
  <c r="F56" i="2" s="1"/>
  <c r="U41" i="2"/>
  <c r="V36" i="2"/>
  <c r="F67" i="2" s="1"/>
  <c r="U36" i="2"/>
  <c r="V39" i="2"/>
  <c r="F54" i="2" s="1"/>
  <c r="U39" i="2"/>
  <c r="V34" i="2"/>
  <c r="F49" i="2" s="1"/>
  <c r="U34" i="2"/>
  <c r="V42" i="2"/>
  <c r="F73" i="2" s="1"/>
  <c r="U42" i="2"/>
  <c r="V37" i="2"/>
  <c r="F52" i="2" s="1"/>
  <c r="U37" i="2"/>
  <c r="V32" i="2"/>
  <c r="F63" i="2" s="1"/>
  <c r="Z32" i="2"/>
  <c r="U32" i="2"/>
  <c r="V40" i="2"/>
  <c r="F55" i="2" s="1"/>
  <c r="U40" i="2"/>
  <c r="V35" i="2"/>
  <c r="U35" i="2"/>
  <c r="V43" i="2"/>
  <c r="F58" i="2" s="1"/>
  <c r="U43" i="2"/>
  <c r="E63" i="1"/>
  <c r="E47" i="1"/>
  <c r="D63" i="2"/>
  <c r="D47" i="2"/>
  <c r="W33" i="3"/>
  <c r="G48" i="3" s="1"/>
  <c r="W41" i="3"/>
  <c r="G56" i="3" s="1"/>
  <c r="AC35" i="2"/>
  <c r="M50" i="2" s="1"/>
  <c r="AC43" i="2"/>
  <c r="M58" i="2" s="1"/>
  <c r="T40" i="2"/>
  <c r="D71" i="2" s="1"/>
  <c r="AA41" i="2"/>
  <c r="K56" i="2" s="1"/>
  <c r="T41" i="2"/>
  <c r="D72" i="2" s="1"/>
  <c r="Y35" i="3"/>
  <c r="G66" i="3" s="1"/>
  <c r="W32" i="3"/>
  <c r="G47" i="3" s="1"/>
  <c r="W40" i="3"/>
  <c r="G55" i="3" s="1"/>
  <c r="Y43" i="3"/>
  <c r="G74" i="3" s="1"/>
  <c r="AD43" i="3"/>
  <c r="N58" i="3" s="1"/>
  <c r="W36" i="3"/>
  <c r="G51" i="3" s="1"/>
  <c r="W37" i="3"/>
  <c r="G52" i="3" s="1"/>
  <c r="Y39" i="3"/>
  <c r="G70" i="3" s="1"/>
  <c r="Y32" i="3"/>
  <c r="I47" i="3" s="1"/>
  <c r="W38" i="3"/>
  <c r="G53" i="3" s="1"/>
  <c r="Y40" i="3"/>
  <c r="G71" i="3" s="1"/>
  <c r="W34" i="3"/>
  <c r="G49" i="3" s="1"/>
  <c r="Y36" i="3"/>
  <c r="I51" i="3" s="1"/>
  <c r="Z43" i="2"/>
  <c r="Z40" i="2"/>
  <c r="T37" i="2"/>
  <c r="D68" i="2" s="1"/>
  <c r="AC40" i="2"/>
  <c r="M55" i="2" s="1"/>
  <c r="AA37" i="2"/>
  <c r="K52" i="2" s="1"/>
  <c r="Y34" i="3"/>
  <c r="G65" i="3" s="1"/>
  <c r="Y42" i="3"/>
  <c r="I57" i="3" s="1"/>
  <c r="W35" i="3"/>
  <c r="G50" i="3" s="1"/>
  <c r="Y37" i="3"/>
  <c r="I52" i="3" s="1"/>
  <c r="Z42" i="3"/>
  <c r="J57" i="3" s="1"/>
  <c r="Y38" i="3"/>
  <c r="G69" i="3" s="1"/>
  <c r="Y33" i="3"/>
  <c r="I48" i="3" s="1"/>
  <c r="W39" i="3"/>
  <c r="G54" i="3" s="1"/>
  <c r="Y41" i="3"/>
  <c r="G72" i="3" s="1"/>
  <c r="AD32" i="3"/>
  <c r="N47" i="3" s="1"/>
  <c r="AD36" i="3"/>
  <c r="N51" i="3" s="1"/>
  <c r="AD42" i="3"/>
  <c r="N57" i="3" s="1"/>
  <c r="Z43" i="3"/>
  <c r="J58" i="3" s="1"/>
  <c r="R33" i="3"/>
  <c r="B64" i="3" s="1"/>
  <c r="AA33" i="3"/>
  <c r="K48" i="3" s="1"/>
  <c r="R35" i="3"/>
  <c r="B66" i="3" s="1"/>
  <c r="AA35" i="3"/>
  <c r="K50" i="3" s="1"/>
  <c r="R37" i="3"/>
  <c r="B52" i="3" s="1"/>
  <c r="AA37" i="3"/>
  <c r="K52" i="3" s="1"/>
  <c r="R39" i="3"/>
  <c r="B70" i="3" s="1"/>
  <c r="AA39" i="3"/>
  <c r="K54" i="3" s="1"/>
  <c r="R41" i="3"/>
  <c r="B72" i="3" s="1"/>
  <c r="AA41" i="3"/>
  <c r="K56" i="3" s="1"/>
  <c r="W42" i="3"/>
  <c r="G57" i="3" s="1"/>
  <c r="R43" i="3"/>
  <c r="B58" i="3" s="1"/>
  <c r="AA43" i="3"/>
  <c r="K58" i="3" s="1"/>
  <c r="AD34" i="3"/>
  <c r="N49" i="3" s="1"/>
  <c r="AD38" i="3"/>
  <c r="N53" i="3" s="1"/>
  <c r="AD40" i="3"/>
  <c r="N55" i="3" s="1"/>
  <c r="AD33" i="3"/>
  <c r="N48" i="3" s="1"/>
  <c r="AD39" i="3"/>
  <c r="N54" i="3" s="1"/>
  <c r="AD41" i="3"/>
  <c r="N56" i="3" s="1"/>
  <c r="R32" i="3"/>
  <c r="B47" i="3" s="1"/>
  <c r="AA32" i="3"/>
  <c r="K47" i="3" s="1"/>
  <c r="R34" i="3"/>
  <c r="B49" i="3" s="1"/>
  <c r="AA34" i="3"/>
  <c r="K49" i="3" s="1"/>
  <c r="R36" i="3"/>
  <c r="B51" i="3" s="1"/>
  <c r="AA36" i="3"/>
  <c r="K51" i="3" s="1"/>
  <c r="R38" i="3"/>
  <c r="B53" i="3" s="1"/>
  <c r="AA38" i="3"/>
  <c r="K53" i="3" s="1"/>
  <c r="R40" i="3"/>
  <c r="B71" i="3" s="1"/>
  <c r="AA40" i="3"/>
  <c r="K55" i="3" s="1"/>
  <c r="R42" i="3"/>
  <c r="B57" i="3" s="1"/>
  <c r="AA42" i="3"/>
  <c r="K57" i="3" s="1"/>
  <c r="W43" i="3"/>
  <c r="G58" i="3" s="1"/>
  <c r="AD35" i="3"/>
  <c r="N50" i="3" s="1"/>
  <c r="AD37" i="3"/>
  <c r="N52" i="3" s="1"/>
  <c r="Y33" i="2"/>
  <c r="I48" i="2" s="1"/>
  <c r="W33" i="2"/>
  <c r="G48" i="2" s="1"/>
  <c r="R37" i="2"/>
  <c r="B52" i="2" s="1"/>
  <c r="W41" i="2"/>
  <c r="G56" i="2" s="1"/>
  <c r="AC32" i="2"/>
  <c r="M47" i="2" s="1"/>
  <c r="AC37" i="2"/>
  <c r="M52" i="2" s="1"/>
  <c r="Y41" i="2"/>
  <c r="I56" i="2" s="1"/>
  <c r="AA33" i="2"/>
  <c r="K48" i="2" s="1"/>
  <c r="R33" i="2"/>
  <c r="B48" i="2" s="1"/>
  <c r="AC33" i="2"/>
  <c r="M48" i="2" s="1"/>
  <c r="W37" i="2"/>
  <c r="G52" i="2" s="1"/>
  <c r="R41" i="2"/>
  <c r="B56" i="2" s="1"/>
  <c r="T33" i="2"/>
  <c r="D48" i="2" s="1"/>
  <c r="Y37" i="2"/>
  <c r="G68" i="2" s="1"/>
  <c r="AC41" i="2"/>
  <c r="M56" i="2" s="1"/>
  <c r="Z42" i="2"/>
  <c r="R34" i="2"/>
  <c r="B49" i="2" s="1"/>
  <c r="AA34" i="2"/>
  <c r="K49" i="2" s="1"/>
  <c r="AD35" i="2"/>
  <c r="N50" i="2" s="1"/>
  <c r="W38" i="2"/>
  <c r="G53" i="2" s="1"/>
  <c r="Y38" i="2"/>
  <c r="I53" i="2" s="1"/>
  <c r="R42" i="2"/>
  <c r="B73" i="2" s="1"/>
  <c r="AA42" i="2"/>
  <c r="K57" i="2" s="1"/>
  <c r="AD32" i="2"/>
  <c r="N47" i="2" s="1"/>
  <c r="W35" i="2"/>
  <c r="G50" i="2" s="1"/>
  <c r="Y35" i="2"/>
  <c r="G66" i="2" s="1"/>
  <c r="R39" i="2"/>
  <c r="B70" i="2" s="1"/>
  <c r="AA39" i="2"/>
  <c r="K54" i="2" s="1"/>
  <c r="AD40" i="2"/>
  <c r="N55" i="2" s="1"/>
  <c r="W43" i="2"/>
  <c r="G58" i="2" s="1"/>
  <c r="Y43" i="2"/>
  <c r="G74" i="2" s="1"/>
  <c r="W32" i="2"/>
  <c r="G47" i="2" s="1"/>
  <c r="Y32" i="2"/>
  <c r="I47" i="2" s="1"/>
  <c r="T34" i="2"/>
  <c r="D49" i="2" s="1"/>
  <c r="AC34" i="2"/>
  <c r="M49" i="2" s="1"/>
  <c r="R36" i="2"/>
  <c r="B51" i="2" s="1"/>
  <c r="AA36" i="2"/>
  <c r="K51" i="2" s="1"/>
  <c r="AD37" i="2"/>
  <c r="N52" i="2" s="1"/>
  <c r="W40" i="2"/>
  <c r="G55" i="2" s="1"/>
  <c r="Y40" i="2"/>
  <c r="I55" i="2" s="1"/>
  <c r="Z41" i="2"/>
  <c r="T42" i="2"/>
  <c r="D73" i="2" s="1"/>
  <c r="AC42" i="2"/>
  <c r="M57" i="2" s="1"/>
  <c r="AD34" i="2"/>
  <c r="N49" i="2" s="1"/>
  <c r="AD42" i="2"/>
  <c r="N57" i="2" s="1"/>
  <c r="R38" i="2"/>
  <c r="B69" i="2" s="1"/>
  <c r="AA38" i="2"/>
  <c r="K53" i="2" s="1"/>
  <c r="AD39" i="2"/>
  <c r="N54" i="2" s="1"/>
  <c r="W34" i="2"/>
  <c r="G49" i="2" s="1"/>
  <c r="Y34" i="2"/>
  <c r="G65" i="2" s="1"/>
  <c r="W42" i="2"/>
  <c r="G57" i="2" s="1"/>
  <c r="Y42" i="2"/>
  <c r="G73" i="2" s="1"/>
  <c r="R35" i="2"/>
  <c r="B66" i="2" s="1"/>
  <c r="AA35" i="2"/>
  <c r="K50" i="2" s="1"/>
  <c r="AD36" i="2"/>
  <c r="N51" i="2" s="1"/>
  <c r="W39" i="2"/>
  <c r="G54" i="2" s="1"/>
  <c r="Y39" i="2"/>
  <c r="G70" i="2" s="1"/>
  <c r="R43" i="2"/>
  <c r="B58" i="2" s="1"/>
  <c r="AA43" i="2"/>
  <c r="K58" i="2" s="1"/>
  <c r="R32" i="2"/>
  <c r="B47" i="2" s="1"/>
  <c r="AA32" i="2"/>
  <c r="K47" i="2" s="1"/>
  <c r="AD33" i="2"/>
  <c r="N48" i="2" s="1"/>
  <c r="W36" i="2"/>
  <c r="G51" i="2" s="1"/>
  <c r="Y36" i="2"/>
  <c r="G67" i="2" s="1"/>
  <c r="T38" i="2"/>
  <c r="D69" i="2" s="1"/>
  <c r="AC38" i="2"/>
  <c r="M53" i="2" s="1"/>
  <c r="R40" i="2"/>
  <c r="B71" i="2" s="1"/>
  <c r="AA40" i="2"/>
  <c r="K55" i="2" s="1"/>
  <c r="AD41" i="2"/>
  <c r="N56" i="2" s="1"/>
  <c r="AD38" i="2"/>
  <c r="N53" i="2" s="1"/>
  <c r="F58" i="3"/>
  <c r="F74" i="3"/>
  <c r="Z32" i="3"/>
  <c r="J47" i="3" s="1"/>
  <c r="Z33" i="3"/>
  <c r="J48" i="3" s="1"/>
  <c r="Z34" i="3"/>
  <c r="J49" i="3" s="1"/>
  <c r="Z35" i="3"/>
  <c r="J50" i="3" s="1"/>
  <c r="Z36" i="3"/>
  <c r="J51" i="3" s="1"/>
  <c r="Z37" i="3"/>
  <c r="J52" i="3" s="1"/>
  <c r="Z38" i="3"/>
  <c r="J53" i="3" s="1"/>
  <c r="Z39" i="3"/>
  <c r="J54" i="3" s="1"/>
  <c r="Z40" i="3"/>
  <c r="J55" i="3" s="1"/>
  <c r="Z41" i="3"/>
  <c r="J56" i="3" s="1"/>
  <c r="S32" i="3"/>
  <c r="AB32" i="3"/>
  <c r="L47" i="3" s="1"/>
  <c r="S33" i="3"/>
  <c r="AB33" i="3"/>
  <c r="L48" i="3" s="1"/>
  <c r="S34" i="3"/>
  <c r="AB34" i="3"/>
  <c r="L49" i="3" s="1"/>
  <c r="S35" i="3"/>
  <c r="AB35" i="3"/>
  <c r="L50" i="3" s="1"/>
  <c r="S36" i="3"/>
  <c r="AB36" i="3"/>
  <c r="L51" i="3" s="1"/>
  <c r="S37" i="3"/>
  <c r="AB37" i="3"/>
  <c r="L52" i="3" s="1"/>
  <c r="S38" i="3"/>
  <c r="AB38" i="3"/>
  <c r="L53" i="3" s="1"/>
  <c r="S39" i="3"/>
  <c r="AB39" i="3"/>
  <c r="L54" i="3" s="1"/>
  <c r="S40" i="3"/>
  <c r="AB40" i="3"/>
  <c r="L55" i="3" s="1"/>
  <c r="S41" i="3"/>
  <c r="AB41" i="3"/>
  <c r="L56" i="3" s="1"/>
  <c r="S42" i="3"/>
  <c r="AB42" i="3"/>
  <c r="L57" i="3" s="1"/>
  <c r="S43" i="3"/>
  <c r="AB43" i="3"/>
  <c r="L58" i="3" s="1"/>
  <c r="T32" i="3"/>
  <c r="D47" i="3" s="1"/>
  <c r="AC32" i="3"/>
  <c r="M47" i="3" s="1"/>
  <c r="T33" i="3"/>
  <c r="AC33" i="3"/>
  <c r="M48" i="3" s="1"/>
  <c r="T34" i="3"/>
  <c r="AC34" i="3"/>
  <c r="M49" i="3" s="1"/>
  <c r="T35" i="3"/>
  <c r="AC35" i="3"/>
  <c r="M50" i="3" s="1"/>
  <c r="T36" i="3"/>
  <c r="AC36" i="3"/>
  <c r="M51" i="3" s="1"/>
  <c r="T37" i="3"/>
  <c r="AC37" i="3"/>
  <c r="M52" i="3" s="1"/>
  <c r="T38" i="3"/>
  <c r="AC38" i="3"/>
  <c r="M53" i="3" s="1"/>
  <c r="T39" i="3"/>
  <c r="AC39" i="3"/>
  <c r="M54" i="3" s="1"/>
  <c r="T40" i="3"/>
  <c r="AC40" i="3"/>
  <c r="M55" i="3" s="1"/>
  <c r="T41" i="3"/>
  <c r="AC41" i="3"/>
  <c r="M56" i="3" s="1"/>
  <c r="T42" i="3"/>
  <c r="AC42" i="3"/>
  <c r="M57" i="3" s="1"/>
  <c r="T43" i="3"/>
  <c r="AC43" i="3"/>
  <c r="M58" i="3" s="1"/>
  <c r="V32" i="3"/>
  <c r="V33" i="3"/>
  <c r="V34" i="3"/>
  <c r="V35" i="3"/>
  <c r="V36" i="3"/>
  <c r="V37" i="3"/>
  <c r="V38" i="3"/>
  <c r="V39" i="3"/>
  <c r="V40" i="3"/>
  <c r="V41" i="3"/>
  <c r="F65" i="2"/>
  <c r="D54" i="2"/>
  <c r="D70" i="2"/>
  <c r="D67" i="2"/>
  <c r="D51" i="2"/>
  <c r="F51" i="2"/>
  <c r="F64" i="2"/>
  <c r="D50" i="2"/>
  <c r="D66" i="2"/>
  <c r="D74" i="2"/>
  <c r="F50" i="2"/>
  <c r="F66" i="2"/>
  <c r="Z33" i="2"/>
  <c r="Z34" i="2"/>
  <c r="Z35" i="2"/>
  <c r="Z36" i="2"/>
  <c r="Z37" i="2"/>
  <c r="Z38" i="2"/>
  <c r="Z39" i="2"/>
  <c r="S32" i="2"/>
  <c r="AB32" i="2"/>
  <c r="L47" i="2" s="1"/>
  <c r="S33" i="2"/>
  <c r="AB33" i="2"/>
  <c r="L48" i="2" s="1"/>
  <c r="S34" i="2"/>
  <c r="AB34" i="2"/>
  <c r="L49" i="2" s="1"/>
  <c r="S35" i="2"/>
  <c r="AB35" i="2"/>
  <c r="L50" i="2" s="1"/>
  <c r="S36" i="2"/>
  <c r="AB36" i="2"/>
  <c r="L51" i="2" s="1"/>
  <c r="S37" i="2"/>
  <c r="AB37" i="2"/>
  <c r="L52" i="2" s="1"/>
  <c r="S38" i="2"/>
  <c r="AB38" i="2"/>
  <c r="L53" i="2" s="1"/>
  <c r="S39" i="2"/>
  <c r="AB39" i="2"/>
  <c r="L54" i="2" s="1"/>
  <c r="S40" i="2"/>
  <c r="AB40" i="2"/>
  <c r="L55" i="2" s="1"/>
  <c r="S41" i="2"/>
  <c r="AB41" i="2"/>
  <c r="L56" i="2" s="1"/>
  <c r="S42" i="2"/>
  <c r="AB42" i="2"/>
  <c r="L57" i="2" s="1"/>
  <c r="S43" i="2"/>
  <c r="AB43" i="2"/>
  <c r="L58" i="2" s="1"/>
  <c r="AD32" i="1"/>
  <c r="N47" i="1" s="1"/>
  <c r="Y32" i="1"/>
  <c r="AA32" i="1"/>
  <c r="K47" i="1" s="1"/>
  <c r="AC32" i="1"/>
  <c r="M47" i="1" s="1"/>
  <c r="AB32" i="1"/>
  <c r="L47" i="1" s="1"/>
  <c r="Z32" i="1"/>
  <c r="J47" i="1" s="1"/>
  <c r="B33" i="1"/>
  <c r="C33" i="1"/>
  <c r="D33" i="1"/>
  <c r="F33" i="1"/>
  <c r="G33" i="1"/>
  <c r="B34" i="1"/>
  <c r="C34" i="1"/>
  <c r="D34" i="1"/>
  <c r="F34" i="1"/>
  <c r="G34" i="1"/>
  <c r="B35" i="1"/>
  <c r="C35" i="1"/>
  <c r="D35" i="1"/>
  <c r="F35" i="1"/>
  <c r="G35" i="1"/>
  <c r="B36" i="1"/>
  <c r="C36" i="1"/>
  <c r="D36" i="1"/>
  <c r="F36" i="1"/>
  <c r="G36" i="1"/>
  <c r="B37" i="1"/>
  <c r="C37" i="1"/>
  <c r="D37" i="1"/>
  <c r="F37" i="1"/>
  <c r="G37" i="1"/>
  <c r="B38" i="1"/>
  <c r="C38" i="1"/>
  <c r="D38" i="1"/>
  <c r="F38" i="1"/>
  <c r="G38" i="1"/>
  <c r="B39" i="1"/>
  <c r="C39" i="1"/>
  <c r="D39" i="1"/>
  <c r="F39" i="1"/>
  <c r="G39" i="1"/>
  <c r="B40" i="1"/>
  <c r="C40" i="1"/>
  <c r="D40" i="1"/>
  <c r="F40" i="1"/>
  <c r="G40" i="1"/>
  <c r="B41" i="1"/>
  <c r="C41" i="1"/>
  <c r="D41" i="1"/>
  <c r="F41" i="1"/>
  <c r="G41" i="1"/>
  <c r="B42" i="1"/>
  <c r="C42" i="1"/>
  <c r="D42" i="1"/>
  <c r="F42" i="1"/>
  <c r="G42" i="1"/>
  <c r="B43" i="1"/>
  <c r="C43" i="1"/>
  <c r="D43" i="1"/>
  <c r="F43" i="1"/>
  <c r="G43" i="1"/>
  <c r="C32" i="1"/>
  <c r="D32" i="1"/>
  <c r="G32" i="1"/>
  <c r="B32" i="1"/>
  <c r="F69" i="2" l="1"/>
  <c r="F70" i="2"/>
  <c r="F71" i="2"/>
  <c r="F47" i="2"/>
  <c r="U43" i="1"/>
  <c r="U35" i="1"/>
  <c r="E66" i="1" s="1"/>
  <c r="U38" i="1"/>
  <c r="F57" i="3"/>
  <c r="F74" i="2"/>
  <c r="F57" i="2"/>
  <c r="E65" i="3"/>
  <c r="E49" i="3"/>
  <c r="E71" i="3"/>
  <c r="E55" i="3"/>
  <c r="E50" i="3"/>
  <c r="E66" i="3"/>
  <c r="E48" i="3"/>
  <c r="E64" i="3"/>
  <c r="E53" i="3"/>
  <c r="E69" i="3"/>
  <c r="E47" i="3"/>
  <c r="E63" i="3"/>
  <c r="E54" i="3"/>
  <c r="E70" i="3"/>
  <c r="E68" i="3"/>
  <c r="E52" i="3"/>
  <c r="E72" i="3"/>
  <c r="E56" i="3"/>
  <c r="E74" i="3"/>
  <c r="E58" i="3"/>
  <c r="E73" i="3"/>
  <c r="E57" i="3"/>
  <c r="E51" i="3"/>
  <c r="E67" i="3"/>
  <c r="K63" i="2"/>
  <c r="J47" i="2"/>
  <c r="E69" i="2"/>
  <c r="E53" i="2"/>
  <c r="J49" i="2"/>
  <c r="K65" i="2"/>
  <c r="F68" i="2"/>
  <c r="J57" i="2"/>
  <c r="K73" i="2"/>
  <c r="E66" i="2"/>
  <c r="E50" i="2"/>
  <c r="E49" i="2"/>
  <c r="E65" i="2"/>
  <c r="J48" i="2"/>
  <c r="K64" i="2"/>
  <c r="F72" i="2"/>
  <c r="E72" i="2"/>
  <c r="E56" i="2"/>
  <c r="J55" i="2"/>
  <c r="K71" i="2"/>
  <c r="E68" i="2"/>
  <c r="E52" i="2"/>
  <c r="J54" i="2"/>
  <c r="K70" i="2"/>
  <c r="J58" i="2"/>
  <c r="K74" i="2"/>
  <c r="E71" i="2"/>
  <c r="E55" i="2"/>
  <c r="E70" i="2"/>
  <c r="E54" i="2"/>
  <c r="J53" i="2"/>
  <c r="K69" i="2"/>
  <c r="E48" i="2"/>
  <c r="E64" i="2"/>
  <c r="J52" i="2"/>
  <c r="K68" i="2"/>
  <c r="E74" i="2"/>
  <c r="E58" i="2"/>
  <c r="E57" i="2"/>
  <c r="E73" i="2"/>
  <c r="E63" i="2"/>
  <c r="E47" i="2"/>
  <c r="E67" i="2"/>
  <c r="E51" i="2"/>
  <c r="J51" i="2"/>
  <c r="K67" i="2"/>
  <c r="J50" i="2"/>
  <c r="K66" i="2"/>
  <c r="J56" i="2"/>
  <c r="K72" i="2"/>
  <c r="E74" i="1"/>
  <c r="E58" i="1"/>
  <c r="AB42" i="1"/>
  <c r="L57" i="1" s="1"/>
  <c r="U42" i="1"/>
  <c r="AD34" i="1"/>
  <c r="N49" i="1" s="1"/>
  <c r="U34" i="1"/>
  <c r="AD39" i="1"/>
  <c r="N54" i="1" s="1"/>
  <c r="U39" i="1"/>
  <c r="Z37" i="1"/>
  <c r="J52" i="1" s="1"/>
  <c r="U37" i="1"/>
  <c r="AA40" i="1"/>
  <c r="K55" i="1" s="1"/>
  <c r="U40" i="1"/>
  <c r="E50" i="1"/>
  <c r="E69" i="1"/>
  <c r="E53" i="1"/>
  <c r="AA33" i="1"/>
  <c r="K48" i="1" s="1"/>
  <c r="U33" i="1"/>
  <c r="AB41" i="1"/>
  <c r="L56" i="1" s="1"/>
  <c r="U41" i="1"/>
  <c r="Y36" i="1"/>
  <c r="G67" i="1" s="1"/>
  <c r="U36" i="1"/>
  <c r="T32" i="1"/>
  <c r="I47" i="1"/>
  <c r="G63" i="1"/>
  <c r="I58" i="3"/>
  <c r="I50" i="3"/>
  <c r="I56" i="3"/>
  <c r="I55" i="3"/>
  <c r="G63" i="3"/>
  <c r="B63" i="3"/>
  <c r="D52" i="2"/>
  <c r="D56" i="2"/>
  <c r="D64" i="2"/>
  <c r="D55" i="2"/>
  <c r="B67" i="2"/>
  <c r="B72" i="2"/>
  <c r="B63" i="2"/>
  <c r="B50" i="3"/>
  <c r="G67" i="3"/>
  <c r="B54" i="3"/>
  <c r="I54" i="3"/>
  <c r="I49" i="3"/>
  <c r="G68" i="3"/>
  <c r="B74" i="3"/>
  <c r="B55" i="3"/>
  <c r="B64" i="2"/>
  <c r="B50" i="2"/>
  <c r="B65" i="2"/>
  <c r="I57" i="2"/>
  <c r="D65" i="2"/>
  <c r="B57" i="2"/>
  <c r="D53" i="2"/>
  <c r="I51" i="2"/>
  <c r="B67" i="3"/>
  <c r="I53" i="3"/>
  <c r="G73" i="3"/>
  <c r="G64" i="3"/>
  <c r="B56" i="3"/>
  <c r="B48" i="3"/>
  <c r="B73" i="3"/>
  <c r="B65" i="3"/>
  <c r="B68" i="3"/>
  <c r="B69" i="3"/>
  <c r="G71" i="2"/>
  <c r="I54" i="2"/>
  <c r="B54" i="2"/>
  <c r="B68" i="2"/>
  <c r="I58" i="2"/>
  <c r="G64" i="2"/>
  <c r="G72" i="2"/>
  <c r="I49" i="2"/>
  <c r="B74" i="2"/>
  <c r="D57" i="2"/>
  <c r="I52" i="2"/>
  <c r="B55" i="2"/>
  <c r="B53" i="2"/>
  <c r="G63" i="2"/>
  <c r="I50" i="2"/>
  <c r="G69" i="2"/>
  <c r="D54" i="3"/>
  <c r="D70" i="3"/>
  <c r="F52" i="3"/>
  <c r="F68" i="3"/>
  <c r="D69" i="3"/>
  <c r="D53" i="3"/>
  <c r="C73" i="3"/>
  <c r="C57" i="3"/>
  <c r="D72" i="3"/>
  <c r="D56" i="3"/>
  <c r="D64" i="3"/>
  <c r="D48" i="3"/>
  <c r="C52" i="3"/>
  <c r="C68" i="3"/>
  <c r="C64" i="3"/>
  <c r="C48" i="3"/>
  <c r="F72" i="3"/>
  <c r="F56" i="3"/>
  <c r="F64" i="3"/>
  <c r="F48" i="3"/>
  <c r="C74" i="3"/>
  <c r="C58" i="3"/>
  <c r="F67" i="3"/>
  <c r="F51" i="3"/>
  <c r="D73" i="3"/>
  <c r="D57" i="3"/>
  <c r="D65" i="3"/>
  <c r="D49" i="3"/>
  <c r="C65" i="3"/>
  <c r="C49" i="3"/>
  <c r="F50" i="3"/>
  <c r="F66" i="3"/>
  <c r="F65" i="3"/>
  <c r="F49" i="3"/>
  <c r="D52" i="3"/>
  <c r="D68" i="3"/>
  <c r="C72" i="3"/>
  <c r="C56" i="3"/>
  <c r="F71" i="3"/>
  <c r="F55" i="3"/>
  <c r="F63" i="3"/>
  <c r="F47" i="3"/>
  <c r="D71" i="3"/>
  <c r="D55" i="3"/>
  <c r="D67" i="3"/>
  <c r="D51" i="3"/>
  <c r="D63" i="3"/>
  <c r="C71" i="3"/>
  <c r="C55" i="3"/>
  <c r="C67" i="3"/>
  <c r="C51" i="3"/>
  <c r="C63" i="3"/>
  <c r="C47" i="3"/>
  <c r="D58" i="3"/>
  <c r="D74" i="3"/>
  <c r="C54" i="3"/>
  <c r="C70" i="3"/>
  <c r="C66" i="3"/>
  <c r="C50" i="3"/>
  <c r="F53" i="3"/>
  <c r="F69" i="3"/>
  <c r="F54" i="3"/>
  <c r="F70" i="3"/>
  <c r="D50" i="3"/>
  <c r="D66" i="3"/>
  <c r="C69" i="3"/>
  <c r="C53" i="3"/>
  <c r="C73" i="2"/>
  <c r="C57" i="2"/>
  <c r="C64" i="2"/>
  <c r="C48" i="2"/>
  <c r="C71" i="2"/>
  <c r="C55" i="2"/>
  <c r="C74" i="2"/>
  <c r="C58" i="2"/>
  <c r="C54" i="2"/>
  <c r="C70" i="2"/>
  <c r="C66" i="2"/>
  <c r="C50" i="2"/>
  <c r="C65" i="2"/>
  <c r="C49" i="2"/>
  <c r="C52" i="2"/>
  <c r="C68" i="2"/>
  <c r="C67" i="2"/>
  <c r="C51" i="2"/>
  <c r="C63" i="2"/>
  <c r="C47" i="2"/>
  <c r="C69" i="2"/>
  <c r="C53" i="2"/>
  <c r="C72" i="2"/>
  <c r="C56" i="2"/>
  <c r="I51" i="1"/>
  <c r="AC37" i="1"/>
  <c r="M52" i="1" s="1"/>
  <c r="Y40" i="1"/>
  <c r="AC42" i="1"/>
  <c r="M57" i="1" s="1"/>
  <c r="AB37" i="1"/>
  <c r="L52" i="1" s="1"/>
  <c r="Z40" i="1"/>
  <c r="J55" i="1" s="1"/>
  <c r="AC39" i="1"/>
  <c r="M54" i="1" s="1"/>
  <c r="AD42" i="1"/>
  <c r="N57" i="1" s="1"/>
  <c r="Y41" i="1"/>
  <c r="Y39" i="1"/>
  <c r="Z33" i="1"/>
  <c r="J48" i="1" s="1"/>
  <c r="AB34" i="1"/>
  <c r="L49" i="1" s="1"/>
  <c r="AA36" i="1"/>
  <c r="K51" i="1" s="1"/>
  <c r="AC34" i="1"/>
  <c r="M49" i="1" s="1"/>
  <c r="AC41" i="1"/>
  <c r="M56" i="1" s="1"/>
  <c r="Z43" i="1"/>
  <c r="J58" i="1" s="1"/>
  <c r="AA43" i="1"/>
  <c r="K58" i="1" s="1"/>
  <c r="AB43" i="1"/>
  <c r="L58" i="1" s="1"/>
  <c r="Z35" i="1"/>
  <c r="J50" i="1" s="1"/>
  <c r="AA35" i="1"/>
  <c r="K50" i="1" s="1"/>
  <c r="AB35" i="1"/>
  <c r="L50" i="1" s="1"/>
  <c r="Y38" i="1"/>
  <c r="Z38" i="1"/>
  <c r="J53" i="1" s="1"/>
  <c r="AD33" i="1"/>
  <c r="N48" i="1" s="1"/>
  <c r="AD38" i="1"/>
  <c r="N53" i="1" s="1"/>
  <c r="AD35" i="1"/>
  <c r="N50" i="1" s="1"/>
  <c r="AB36" i="1"/>
  <c r="L51" i="1" s="1"/>
  <c r="AC36" i="1"/>
  <c r="M51" i="1" s="1"/>
  <c r="AD36" i="1"/>
  <c r="N51" i="1" s="1"/>
  <c r="Y33" i="1"/>
  <c r="AC35" i="1"/>
  <c r="M50" i="1" s="1"/>
  <c r="Y43" i="1"/>
  <c r="AD37" i="1"/>
  <c r="N52" i="1" s="1"/>
  <c r="AA34" i="1"/>
  <c r="K49" i="1" s="1"/>
  <c r="AA37" i="1"/>
  <c r="K52" i="1" s="1"/>
  <c r="Y37" i="1"/>
  <c r="AC43" i="1"/>
  <c r="M58" i="1" s="1"/>
  <c r="Y35" i="1"/>
  <c r="AD41" i="1"/>
  <c r="N56" i="1" s="1"/>
  <c r="R32" i="1"/>
  <c r="B47" i="1" s="1"/>
  <c r="Z39" i="1"/>
  <c r="J54" i="1" s="1"/>
  <c r="AA39" i="1"/>
  <c r="K54" i="1" s="1"/>
  <c r="AB39" i="1"/>
  <c r="L54" i="1" s="1"/>
  <c r="AB38" i="1"/>
  <c r="L53" i="1" s="1"/>
  <c r="AA41" i="1"/>
  <c r="K56" i="1" s="1"/>
  <c r="Y42" i="1"/>
  <c r="Z42" i="1"/>
  <c r="J57" i="1" s="1"/>
  <c r="Y34" i="1"/>
  <c r="Z34" i="1"/>
  <c r="J49" i="1" s="1"/>
  <c r="Z41" i="1"/>
  <c r="J56" i="1" s="1"/>
  <c r="AB33" i="1"/>
  <c r="L48" i="1" s="1"/>
  <c r="AB40" i="1"/>
  <c r="L55" i="1" s="1"/>
  <c r="AC40" i="1"/>
  <c r="M55" i="1" s="1"/>
  <c r="AD40" i="1"/>
  <c r="N55" i="1" s="1"/>
  <c r="AA42" i="1"/>
  <c r="K57" i="1" s="1"/>
  <c r="AC38" i="1"/>
  <c r="M53" i="1" s="1"/>
  <c r="AC33" i="1"/>
  <c r="M48" i="1" s="1"/>
  <c r="AA38" i="1"/>
  <c r="K53" i="1" s="1"/>
  <c r="AD43" i="1"/>
  <c r="N58" i="1" s="1"/>
  <c r="Z36" i="1"/>
  <c r="J51" i="1" s="1"/>
  <c r="F75" i="2" l="1"/>
  <c r="Q10" i="4" s="1"/>
  <c r="E75" i="3"/>
  <c r="P11" i="4" s="1"/>
  <c r="K75" i="2"/>
  <c r="E75" i="2"/>
  <c r="P10" i="4" s="1"/>
  <c r="E64" i="1"/>
  <c r="E48" i="1"/>
  <c r="E49" i="1"/>
  <c r="E65" i="1"/>
  <c r="E56" i="1"/>
  <c r="E72" i="1"/>
  <c r="E71" i="1"/>
  <c r="E55" i="1"/>
  <c r="E68" i="1"/>
  <c r="E52" i="1"/>
  <c r="E57" i="1"/>
  <c r="E73" i="1"/>
  <c r="E67" i="1"/>
  <c r="E51" i="1"/>
  <c r="E70" i="1"/>
  <c r="E54" i="1"/>
  <c r="D75" i="2"/>
  <c r="O10" i="4" s="1"/>
  <c r="G75" i="3"/>
  <c r="B75" i="2"/>
  <c r="M10" i="4" s="1"/>
  <c r="B75" i="3"/>
  <c r="M11" i="4" s="1"/>
  <c r="G75" i="2"/>
  <c r="F75" i="3"/>
  <c r="Q11" i="4" s="1"/>
  <c r="D75" i="3"/>
  <c r="O11" i="4" s="1"/>
  <c r="C75" i="3"/>
  <c r="N11" i="4" s="1"/>
  <c r="C75" i="2"/>
  <c r="N10" i="4" s="1"/>
  <c r="I49" i="1"/>
  <c r="G65" i="1"/>
  <c r="I58" i="1"/>
  <c r="G74" i="1"/>
  <c r="I57" i="1"/>
  <c r="G73" i="1"/>
  <c r="I50" i="1"/>
  <c r="G66" i="1"/>
  <c r="I48" i="1"/>
  <c r="G64" i="1"/>
  <c r="I53" i="1"/>
  <c r="G69" i="1"/>
  <c r="I52" i="1"/>
  <c r="G68" i="1"/>
  <c r="I55" i="1"/>
  <c r="G71" i="1"/>
  <c r="I54" i="1"/>
  <c r="G70" i="1"/>
  <c r="I56" i="1"/>
  <c r="G72" i="1"/>
  <c r="H17" i="3"/>
  <c r="O17" i="3"/>
  <c r="W17" i="3" s="1"/>
  <c r="P17" i="3"/>
  <c r="E75" i="1" l="1"/>
  <c r="P9" i="4" s="1"/>
  <c r="G75" i="1"/>
  <c r="X28" i="3"/>
  <c r="V28" i="3"/>
  <c r="S28" i="3"/>
  <c r="R28" i="3"/>
  <c r="P28" i="3"/>
  <c r="O28" i="3"/>
  <c r="W28" i="3" s="1"/>
  <c r="H28" i="3"/>
  <c r="X27" i="3"/>
  <c r="V27" i="3"/>
  <c r="S27" i="3"/>
  <c r="R27" i="3"/>
  <c r="P27" i="3"/>
  <c r="O27" i="3"/>
  <c r="W27" i="3" s="1"/>
  <c r="H27" i="3"/>
  <c r="X26" i="3"/>
  <c r="V26" i="3"/>
  <c r="S26" i="3"/>
  <c r="R26" i="3"/>
  <c r="P26" i="3"/>
  <c r="O26" i="3"/>
  <c r="W26" i="3" s="1"/>
  <c r="H26" i="3"/>
  <c r="X25" i="3"/>
  <c r="V25" i="3"/>
  <c r="S25" i="3"/>
  <c r="R25" i="3"/>
  <c r="P25" i="3"/>
  <c r="O25" i="3"/>
  <c r="W25" i="3" s="1"/>
  <c r="H25" i="3"/>
  <c r="X24" i="3"/>
  <c r="V24" i="3"/>
  <c r="S24" i="3"/>
  <c r="R24" i="3"/>
  <c r="P24" i="3"/>
  <c r="O24" i="3"/>
  <c r="W24" i="3" s="1"/>
  <c r="H24" i="3"/>
  <c r="X23" i="3"/>
  <c r="V23" i="3"/>
  <c r="S23" i="3"/>
  <c r="R23" i="3"/>
  <c r="P23" i="3"/>
  <c r="O23" i="3"/>
  <c r="W23" i="3" s="1"/>
  <c r="H23" i="3"/>
  <c r="X22" i="3"/>
  <c r="V22" i="3"/>
  <c r="S22" i="3"/>
  <c r="R22" i="3"/>
  <c r="P22" i="3"/>
  <c r="O22" i="3"/>
  <c r="W22" i="3" s="1"/>
  <c r="H22" i="3"/>
  <c r="X21" i="3"/>
  <c r="V21" i="3"/>
  <c r="S21" i="3"/>
  <c r="R21" i="3"/>
  <c r="P21" i="3"/>
  <c r="O21" i="3"/>
  <c r="W21" i="3" s="1"/>
  <c r="H21" i="3"/>
  <c r="X20" i="3"/>
  <c r="V20" i="3"/>
  <c r="S20" i="3"/>
  <c r="R20" i="3"/>
  <c r="P20" i="3"/>
  <c r="O20" i="3"/>
  <c r="W20" i="3" s="1"/>
  <c r="H20" i="3"/>
  <c r="X19" i="3"/>
  <c r="V19" i="3"/>
  <c r="S19" i="3"/>
  <c r="R19" i="3"/>
  <c r="P19" i="3"/>
  <c r="O19" i="3"/>
  <c r="W19" i="3" s="1"/>
  <c r="H19" i="3"/>
  <c r="H29" i="3" s="1"/>
  <c r="X18" i="3"/>
  <c r="V18" i="3"/>
  <c r="S18" i="3"/>
  <c r="R18" i="3"/>
  <c r="P18" i="3"/>
  <c r="O18" i="3"/>
  <c r="W18" i="3" s="1"/>
  <c r="H18" i="3"/>
  <c r="X17" i="3"/>
  <c r="V17" i="3"/>
  <c r="S17" i="3"/>
  <c r="R17" i="3"/>
  <c r="P13" i="3"/>
  <c r="H13" i="3"/>
  <c r="P12" i="3"/>
  <c r="H12" i="3"/>
  <c r="P11" i="3"/>
  <c r="H11" i="3"/>
  <c r="P10" i="3"/>
  <c r="H10" i="3"/>
  <c r="P9" i="3"/>
  <c r="H9" i="3"/>
  <c r="P8" i="3"/>
  <c r="H8" i="3"/>
  <c r="P7" i="3"/>
  <c r="H7" i="3"/>
  <c r="P6" i="3"/>
  <c r="H6" i="3"/>
  <c r="P5" i="3"/>
  <c r="H5" i="3"/>
  <c r="P4" i="3"/>
  <c r="H4" i="3"/>
  <c r="P3" i="3"/>
  <c r="H3" i="3"/>
  <c r="P2" i="3"/>
  <c r="H2" i="3"/>
  <c r="H32" i="3" s="1"/>
  <c r="X32" i="3" s="1"/>
  <c r="H47" i="3" s="1"/>
  <c r="X29" i="3" l="1"/>
  <c r="H40" i="3"/>
  <c r="X40" i="3" s="1"/>
  <c r="H55" i="3" s="1"/>
  <c r="H35" i="3"/>
  <c r="X35" i="3" s="1"/>
  <c r="H50" i="3" s="1"/>
  <c r="H39" i="3"/>
  <c r="X39" i="3" s="1"/>
  <c r="H54" i="3" s="1"/>
  <c r="H43" i="3"/>
  <c r="X43" i="3" s="1"/>
  <c r="H58" i="3" s="1"/>
  <c r="H33" i="3"/>
  <c r="X33" i="3" s="1"/>
  <c r="H48" i="3" s="1"/>
  <c r="H37" i="3"/>
  <c r="X37" i="3" s="1"/>
  <c r="H52" i="3" s="1"/>
  <c r="H41" i="3"/>
  <c r="X41" i="3" s="1"/>
  <c r="H56" i="3" s="1"/>
  <c r="H36" i="3"/>
  <c r="X36" i="3" s="1"/>
  <c r="H51" i="3" s="1"/>
  <c r="H34" i="3"/>
  <c r="X34" i="3" s="1"/>
  <c r="H49" i="3" s="1"/>
  <c r="H38" i="3"/>
  <c r="X38" i="3" s="1"/>
  <c r="H53" i="3" s="1"/>
  <c r="H42" i="3"/>
  <c r="X42" i="3" s="1"/>
  <c r="H57" i="3" s="1"/>
  <c r="W29" i="3"/>
  <c r="V29" i="3"/>
  <c r="I11" i="4" s="1"/>
  <c r="R29" i="3"/>
  <c r="E11" i="4" s="1"/>
  <c r="S29" i="3"/>
  <c r="F11" i="4" s="1"/>
  <c r="R17" i="2" l="1"/>
  <c r="X28" i="2"/>
  <c r="V28" i="2"/>
  <c r="S28" i="2"/>
  <c r="R28" i="2"/>
  <c r="P28" i="2"/>
  <c r="O28" i="2"/>
  <c r="W28" i="2" s="1"/>
  <c r="H28" i="2"/>
  <c r="X27" i="2"/>
  <c r="V27" i="2"/>
  <c r="S27" i="2"/>
  <c r="R27" i="2"/>
  <c r="P27" i="2"/>
  <c r="O27" i="2"/>
  <c r="W27" i="2" s="1"/>
  <c r="H27" i="2"/>
  <c r="X26" i="2"/>
  <c r="V26" i="2"/>
  <c r="S26" i="2"/>
  <c r="R26" i="2"/>
  <c r="P26" i="2"/>
  <c r="O26" i="2"/>
  <c r="W26" i="2" s="1"/>
  <c r="H26" i="2"/>
  <c r="X25" i="2"/>
  <c r="V25" i="2"/>
  <c r="S25" i="2"/>
  <c r="R25" i="2"/>
  <c r="P25" i="2"/>
  <c r="O25" i="2"/>
  <c r="W25" i="2" s="1"/>
  <c r="H25" i="2"/>
  <c r="X24" i="2"/>
  <c r="V24" i="2"/>
  <c r="S24" i="2"/>
  <c r="R24" i="2"/>
  <c r="P24" i="2"/>
  <c r="O24" i="2"/>
  <c r="W24" i="2" s="1"/>
  <c r="H24" i="2"/>
  <c r="X23" i="2"/>
  <c r="V23" i="2"/>
  <c r="S23" i="2"/>
  <c r="R23" i="2"/>
  <c r="P23" i="2"/>
  <c r="O23" i="2"/>
  <c r="W23" i="2" s="1"/>
  <c r="H23" i="2"/>
  <c r="X22" i="2"/>
  <c r="V22" i="2"/>
  <c r="S22" i="2"/>
  <c r="R22" i="2"/>
  <c r="P22" i="2"/>
  <c r="O22" i="2"/>
  <c r="W22" i="2" s="1"/>
  <c r="H22" i="2"/>
  <c r="X21" i="2"/>
  <c r="V21" i="2"/>
  <c r="S21" i="2"/>
  <c r="R21" i="2"/>
  <c r="P21" i="2"/>
  <c r="O21" i="2"/>
  <c r="W21" i="2" s="1"/>
  <c r="H21" i="2"/>
  <c r="X20" i="2"/>
  <c r="V20" i="2"/>
  <c r="S20" i="2"/>
  <c r="R20" i="2"/>
  <c r="P20" i="2"/>
  <c r="O20" i="2"/>
  <c r="W20" i="2" s="1"/>
  <c r="H20" i="2"/>
  <c r="X19" i="2"/>
  <c r="V19" i="2"/>
  <c r="S19" i="2"/>
  <c r="R19" i="2"/>
  <c r="P19" i="2"/>
  <c r="O19" i="2"/>
  <c r="W19" i="2" s="1"/>
  <c r="H19" i="2"/>
  <c r="X18" i="2"/>
  <c r="V18" i="2"/>
  <c r="S18" i="2"/>
  <c r="R18" i="2"/>
  <c r="P18" i="2"/>
  <c r="O18" i="2"/>
  <c r="W18" i="2" s="1"/>
  <c r="H18" i="2"/>
  <c r="X17" i="2"/>
  <c r="S17" i="2"/>
  <c r="O17" i="2"/>
  <c r="W17" i="2" s="1"/>
  <c r="H17" i="2"/>
  <c r="P13" i="2"/>
  <c r="H13" i="2"/>
  <c r="P12" i="2"/>
  <c r="H12" i="2"/>
  <c r="P11" i="2"/>
  <c r="H11" i="2"/>
  <c r="P10" i="2"/>
  <c r="H10" i="2"/>
  <c r="P9" i="2"/>
  <c r="H9" i="2"/>
  <c r="P8" i="2"/>
  <c r="H8" i="2"/>
  <c r="P7" i="2"/>
  <c r="H7" i="2"/>
  <c r="P6" i="2"/>
  <c r="H6" i="2"/>
  <c r="P5" i="2"/>
  <c r="H5" i="2"/>
  <c r="P4" i="2"/>
  <c r="H4" i="2"/>
  <c r="P3" i="2"/>
  <c r="H3" i="2"/>
  <c r="H2" i="2"/>
  <c r="H32" i="2" l="1"/>
  <c r="X32" i="2" s="1"/>
  <c r="H47" i="2" s="1"/>
  <c r="W29" i="2"/>
  <c r="X29" i="2"/>
  <c r="V29" i="2"/>
  <c r="I10" i="4" s="1"/>
  <c r="H36" i="2"/>
  <c r="X36" i="2" s="1"/>
  <c r="H51" i="2" s="1"/>
  <c r="H40" i="2"/>
  <c r="X40" i="2" s="1"/>
  <c r="H55" i="2" s="1"/>
  <c r="H38" i="2"/>
  <c r="X38" i="2" s="1"/>
  <c r="H53" i="2" s="1"/>
  <c r="H42" i="2"/>
  <c r="X42" i="2" s="1"/>
  <c r="H57" i="2" s="1"/>
  <c r="H39" i="2"/>
  <c r="X39" i="2" s="1"/>
  <c r="H54" i="2" s="1"/>
  <c r="H43" i="2"/>
  <c r="X43" i="2" s="1"/>
  <c r="H58" i="2" s="1"/>
  <c r="H34" i="2"/>
  <c r="X34" i="2" s="1"/>
  <c r="H49" i="2" s="1"/>
  <c r="H37" i="2"/>
  <c r="X37" i="2" s="1"/>
  <c r="H52" i="2" s="1"/>
  <c r="H41" i="2"/>
  <c r="X41" i="2" s="1"/>
  <c r="H56" i="2" s="1"/>
  <c r="H33" i="2"/>
  <c r="X33" i="2" s="1"/>
  <c r="H48" i="2" s="1"/>
  <c r="H35" i="2"/>
  <c r="X35" i="2" s="1"/>
  <c r="H50" i="2" s="1"/>
  <c r="T29" i="2"/>
  <c r="G10" i="4" s="1"/>
  <c r="R29" i="2"/>
  <c r="E10" i="4" s="1"/>
  <c r="S29" i="2"/>
  <c r="F10" i="4" s="1"/>
  <c r="R33" i="1"/>
  <c r="S33" i="1"/>
  <c r="T33" i="1"/>
  <c r="V33" i="1"/>
  <c r="F64" i="1" s="1"/>
  <c r="W33" i="1"/>
  <c r="G48" i="1" s="1"/>
  <c r="R34" i="1"/>
  <c r="S34" i="1"/>
  <c r="T34" i="1"/>
  <c r="V34" i="1"/>
  <c r="F65" i="1" s="1"/>
  <c r="W34" i="1"/>
  <c r="G49" i="1" s="1"/>
  <c r="R35" i="1"/>
  <c r="S35" i="1"/>
  <c r="T35" i="1"/>
  <c r="V35" i="1"/>
  <c r="F66" i="1" s="1"/>
  <c r="W35" i="1"/>
  <c r="G50" i="1" s="1"/>
  <c r="R36" i="1"/>
  <c r="S36" i="1"/>
  <c r="T36" i="1"/>
  <c r="V36" i="1"/>
  <c r="F67" i="1" s="1"/>
  <c r="W36" i="1"/>
  <c r="G51" i="1" s="1"/>
  <c r="R37" i="1"/>
  <c r="S37" i="1"/>
  <c r="T37" i="1"/>
  <c r="V37" i="1"/>
  <c r="F68" i="1" s="1"/>
  <c r="W37" i="1"/>
  <c r="G52" i="1" s="1"/>
  <c r="R38" i="1"/>
  <c r="S38" i="1"/>
  <c r="T38" i="1"/>
  <c r="V38" i="1"/>
  <c r="F69" i="1" s="1"/>
  <c r="W38" i="1"/>
  <c r="G53" i="1" s="1"/>
  <c r="R39" i="1"/>
  <c r="S39" i="1"/>
  <c r="T39" i="1"/>
  <c r="V39" i="1"/>
  <c r="F70" i="1" s="1"/>
  <c r="W39" i="1"/>
  <c r="G54" i="1" s="1"/>
  <c r="R40" i="1"/>
  <c r="S40" i="1"/>
  <c r="T40" i="1"/>
  <c r="V40" i="1"/>
  <c r="F71" i="1" s="1"/>
  <c r="W40" i="1"/>
  <c r="G55" i="1" s="1"/>
  <c r="R41" i="1"/>
  <c r="S41" i="1"/>
  <c r="T41" i="1"/>
  <c r="V41" i="1"/>
  <c r="F72" i="1" s="1"/>
  <c r="W41" i="1"/>
  <c r="G56" i="1" s="1"/>
  <c r="R42" i="1"/>
  <c r="S42" i="1"/>
  <c r="T42" i="1"/>
  <c r="V42" i="1"/>
  <c r="F73" i="1" s="1"/>
  <c r="W42" i="1"/>
  <c r="G57" i="1" s="1"/>
  <c r="R43" i="1"/>
  <c r="S43" i="1"/>
  <c r="T43" i="1"/>
  <c r="V43" i="1"/>
  <c r="F74" i="1" s="1"/>
  <c r="W43" i="1"/>
  <c r="G58" i="1" s="1"/>
  <c r="S32" i="1"/>
  <c r="V32" i="1"/>
  <c r="W32" i="1"/>
  <c r="G47" i="1" s="1"/>
  <c r="B63" i="1"/>
  <c r="P3" i="1"/>
  <c r="P4" i="1"/>
  <c r="P5" i="1"/>
  <c r="P6" i="1"/>
  <c r="P7" i="1"/>
  <c r="P8" i="1"/>
  <c r="P9" i="1"/>
  <c r="P10" i="1"/>
  <c r="P11" i="1"/>
  <c r="P12" i="1"/>
  <c r="P13" i="1"/>
  <c r="P18" i="1"/>
  <c r="P19" i="1"/>
  <c r="P20" i="1"/>
  <c r="P21" i="1"/>
  <c r="P22" i="1"/>
  <c r="P23" i="1"/>
  <c r="P24" i="1"/>
  <c r="P25" i="1"/>
  <c r="P26" i="1"/>
  <c r="P27" i="1"/>
  <c r="P28" i="1"/>
  <c r="X28" i="1"/>
  <c r="V28" i="1"/>
  <c r="S28" i="1"/>
  <c r="R28" i="1"/>
  <c r="O28" i="1"/>
  <c r="W28" i="1" s="1"/>
  <c r="H28" i="1"/>
  <c r="X27" i="1"/>
  <c r="V27" i="1"/>
  <c r="S27" i="1"/>
  <c r="R27" i="1"/>
  <c r="O27" i="1"/>
  <c r="W27" i="1" s="1"/>
  <c r="H27" i="1"/>
  <c r="X26" i="1"/>
  <c r="V26" i="1"/>
  <c r="S26" i="1"/>
  <c r="R26" i="1"/>
  <c r="O26" i="1"/>
  <c r="W26" i="1" s="1"/>
  <c r="H26" i="1"/>
  <c r="X25" i="1"/>
  <c r="V25" i="1"/>
  <c r="S25" i="1"/>
  <c r="R25" i="1"/>
  <c r="O25" i="1"/>
  <c r="W25" i="1" s="1"/>
  <c r="H25" i="1"/>
  <c r="X24" i="1"/>
  <c r="V24" i="1"/>
  <c r="S24" i="1"/>
  <c r="R24" i="1"/>
  <c r="O24" i="1"/>
  <c r="W24" i="1" s="1"/>
  <c r="H24" i="1"/>
  <c r="X23" i="1"/>
  <c r="V23" i="1"/>
  <c r="S23" i="1"/>
  <c r="R23" i="1"/>
  <c r="O23" i="1"/>
  <c r="W23" i="1" s="1"/>
  <c r="H23" i="1"/>
  <c r="X22" i="1"/>
  <c r="V22" i="1"/>
  <c r="S22" i="1"/>
  <c r="R22" i="1"/>
  <c r="O22" i="1"/>
  <c r="W22" i="1" s="1"/>
  <c r="H22" i="1"/>
  <c r="X21" i="1"/>
  <c r="V21" i="1"/>
  <c r="S21" i="1"/>
  <c r="R21" i="1"/>
  <c r="O21" i="1"/>
  <c r="W21" i="1" s="1"/>
  <c r="H21" i="1"/>
  <c r="X20" i="1"/>
  <c r="V20" i="1"/>
  <c r="S20" i="1"/>
  <c r="R20" i="1"/>
  <c r="O20" i="1"/>
  <c r="W20" i="1" s="1"/>
  <c r="H20" i="1"/>
  <c r="X19" i="1"/>
  <c r="V19" i="1"/>
  <c r="S19" i="1"/>
  <c r="R19" i="1"/>
  <c r="O19" i="1"/>
  <c r="W19" i="1" s="1"/>
  <c r="H19" i="1"/>
  <c r="X18" i="1"/>
  <c r="V18" i="1"/>
  <c r="S18" i="1"/>
  <c r="R18" i="1"/>
  <c r="O18" i="1"/>
  <c r="W18" i="1" s="1"/>
  <c r="H18" i="1"/>
  <c r="X17" i="1"/>
  <c r="V17" i="1"/>
  <c r="S17" i="1"/>
  <c r="R17" i="1"/>
  <c r="W17" i="1"/>
  <c r="H17" i="1"/>
  <c r="H13" i="1"/>
  <c r="H12" i="1"/>
  <c r="H11" i="1"/>
  <c r="H10" i="1"/>
  <c r="H9" i="1"/>
  <c r="H8" i="1"/>
  <c r="H7" i="1"/>
  <c r="H6" i="1"/>
  <c r="H5" i="1"/>
  <c r="H4" i="1"/>
  <c r="H3" i="1"/>
  <c r="H42" i="1" l="1"/>
  <c r="D47" i="1"/>
  <c r="D63" i="1"/>
  <c r="F63" i="1"/>
  <c r="F47" i="1"/>
  <c r="H34" i="1"/>
  <c r="X34" i="1" s="1"/>
  <c r="H49" i="1" s="1"/>
  <c r="H38" i="1"/>
  <c r="X38" i="1" s="1"/>
  <c r="H53" i="1" s="1"/>
  <c r="H32" i="1"/>
  <c r="X32" i="1" s="1"/>
  <c r="H47" i="1" s="1"/>
  <c r="X42" i="1"/>
  <c r="H57" i="1" s="1"/>
  <c r="F54" i="1"/>
  <c r="D67" i="1"/>
  <c r="D51" i="1"/>
  <c r="F57" i="1"/>
  <c r="C67" i="1"/>
  <c r="C51" i="1"/>
  <c r="F49" i="1"/>
  <c r="C63" i="1"/>
  <c r="C47" i="1"/>
  <c r="D73" i="1"/>
  <c r="D57" i="1"/>
  <c r="C70" i="1"/>
  <c r="C54" i="1"/>
  <c r="B67" i="1"/>
  <c r="B51" i="1"/>
  <c r="C73" i="1"/>
  <c r="C57" i="1"/>
  <c r="B70" i="1"/>
  <c r="B54" i="1"/>
  <c r="F58" i="1"/>
  <c r="B73" i="1"/>
  <c r="B57" i="1"/>
  <c r="D71" i="1"/>
  <c r="D55" i="1"/>
  <c r="C68" i="1"/>
  <c r="C52" i="1"/>
  <c r="F50" i="1"/>
  <c r="B65" i="1"/>
  <c r="B49" i="1"/>
  <c r="B74" i="1"/>
  <c r="B58" i="1"/>
  <c r="C72" i="1"/>
  <c r="C56" i="1"/>
  <c r="B69" i="1"/>
  <c r="B53" i="1"/>
  <c r="C64" i="1"/>
  <c r="C48" i="1"/>
  <c r="B72" i="1"/>
  <c r="B56" i="1"/>
  <c r="D70" i="1"/>
  <c r="D54" i="1"/>
  <c r="B64" i="1"/>
  <c r="B48" i="1"/>
  <c r="F52" i="1"/>
  <c r="D65" i="1"/>
  <c r="D49" i="1"/>
  <c r="F55" i="1"/>
  <c r="D68" i="1"/>
  <c r="D52" i="1"/>
  <c r="C65" i="1"/>
  <c r="C49" i="1"/>
  <c r="D74" i="1"/>
  <c r="D58" i="1"/>
  <c r="C71" i="1"/>
  <c r="C55" i="1"/>
  <c r="F53" i="1"/>
  <c r="B68" i="1"/>
  <c r="B52" i="1"/>
  <c r="D66" i="1"/>
  <c r="D50" i="1"/>
  <c r="C74" i="1"/>
  <c r="C58" i="1"/>
  <c r="F56" i="1"/>
  <c r="B71" i="1"/>
  <c r="B55" i="1"/>
  <c r="D69" i="1"/>
  <c r="D53" i="1"/>
  <c r="C66" i="1"/>
  <c r="C50" i="1"/>
  <c r="F48" i="1"/>
  <c r="C69" i="1"/>
  <c r="C53" i="1"/>
  <c r="F51" i="1"/>
  <c r="B66" i="1"/>
  <c r="B50" i="1"/>
  <c r="D64" i="1"/>
  <c r="D48" i="1"/>
  <c r="D72" i="1"/>
  <c r="D56" i="1"/>
  <c r="H37" i="1"/>
  <c r="H33" i="1"/>
  <c r="H41" i="1"/>
  <c r="H36" i="1"/>
  <c r="H40" i="1"/>
  <c r="H39" i="1"/>
  <c r="H35" i="1"/>
  <c r="H43" i="1"/>
  <c r="R29" i="1"/>
  <c r="E9" i="4" s="1"/>
  <c r="T29" i="1"/>
  <c r="G9" i="4" s="1"/>
  <c r="V29" i="1"/>
  <c r="I9" i="4" s="1"/>
  <c r="X29" i="1"/>
  <c r="S29" i="1"/>
  <c r="F9" i="4" s="1"/>
  <c r="W29" i="1"/>
  <c r="C75" i="1" l="1"/>
  <c r="N9" i="4" s="1"/>
  <c r="X35" i="1"/>
  <c r="H50" i="1" s="1"/>
  <c r="X39" i="1"/>
  <c r="H54" i="1" s="1"/>
  <c r="X37" i="1"/>
  <c r="H52" i="1" s="1"/>
  <c r="X43" i="1"/>
  <c r="H58" i="1" s="1"/>
  <c r="X40" i="1"/>
  <c r="H55" i="1" s="1"/>
  <c r="X36" i="1"/>
  <c r="H51" i="1" s="1"/>
  <c r="X41" i="1"/>
  <c r="H56" i="1" s="1"/>
  <c r="X33" i="1"/>
  <c r="H48" i="1" s="1"/>
  <c r="F75" i="1"/>
  <c r="Q9" i="4" s="1"/>
  <c r="B75" i="1"/>
  <c r="M9" i="4" s="1"/>
  <c r="D75" i="1"/>
  <c r="O9" i="4" s="1"/>
  <c r="C109" i="5" l="1"/>
  <c r="D109" i="5"/>
  <c r="F109" i="5"/>
  <c r="G109" i="5"/>
  <c r="I109" i="5"/>
  <c r="M109" i="5"/>
  <c r="E109" i="5"/>
  <c r="K109" i="5"/>
  <c r="L109" i="5"/>
  <c r="H109" i="5"/>
  <c r="J109" i="5"/>
  <c r="C124" i="5" l="1"/>
  <c r="K124" i="5"/>
  <c r="N124" i="5"/>
  <c r="D124" i="5"/>
  <c r="E124" i="5"/>
  <c r="M124" i="5"/>
  <c r="O124" i="5"/>
  <c r="L124" i="5"/>
  <c r="G124" i="5"/>
  <c r="J124" i="5"/>
  <c r="F124" i="5"/>
  <c r="H124" i="5"/>
  <c r="E63" i="5"/>
  <c r="E89" i="5"/>
  <c r="E84" i="5"/>
  <c r="E73" i="5"/>
  <c r="E80" i="5"/>
  <c r="E88" i="5"/>
  <c r="E68" i="5"/>
  <c r="E86" i="5"/>
  <c r="E62" i="5"/>
  <c r="E83" i="5"/>
  <c r="E72" i="5"/>
  <c r="E70" i="5"/>
  <c r="E65" i="5"/>
  <c r="E87" i="5"/>
  <c r="E64" i="5"/>
  <c r="E69" i="5"/>
  <c r="E66" i="5"/>
  <c r="E67" i="5"/>
  <c r="E81" i="5"/>
  <c r="E79" i="5"/>
  <c r="E82" i="5"/>
  <c r="E71" i="5"/>
  <c r="E85" i="5"/>
  <c r="L114" i="5"/>
  <c r="H114" i="5"/>
  <c r="D114" i="5"/>
  <c r="J114" i="5"/>
  <c r="N114" i="5"/>
  <c r="C114" i="5"/>
  <c r="K114" i="5"/>
  <c r="E114" i="5"/>
  <c r="O114" i="5"/>
  <c r="M114" i="5"/>
  <c r="F114" i="5"/>
  <c r="G114" i="5"/>
  <c r="K115" i="5"/>
  <c r="C115" i="5"/>
  <c r="J115" i="5"/>
  <c r="D115" i="5"/>
  <c r="O115" i="5"/>
  <c r="G115" i="5"/>
  <c r="E115" i="5"/>
  <c r="L115" i="5"/>
  <c r="N115" i="5"/>
  <c r="M115" i="5"/>
  <c r="F115" i="5"/>
  <c r="H115" i="5"/>
  <c r="N116" i="5"/>
  <c r="O116" i="5"/>
  <c r="J116" i="5"/>
  <c r="H116" i="5"/>
  <c r="M116" i="5"/>
  <c r="K116" i="5"/>
  <c r="L116" i="5"/>
  <c r="D116" i="5"/>
  <c r="E116" i="5"/>
  <c r="C116" i="5"/>
  <c r="F116" i="5"/>
  <c r="G116" i="5"/>
  <c r="D117" i="5"/>
  <c r="J117" i="5"/>
  <c r="C117" i="5"/>
  <c r="O117" i="5"/>
  <c r="G117" i="5"/>
  <c r="K117" i="5"/>
  <c r="L117" i="5"/>
  <c r="M117" i="5"/>
  <c r="H117" i="5"/>
  <c r="E117" i="5"/>
  <c r="F117" i="5"/>
  <c r="N117" i="5"/>
  <c r="M118" i="5"/>
  <c r="J118" i="5"/>
  <c r="G118" i="5"/>
  <c r="L118" i="5"/>
  <c r="E118" i="5"/>
  <c r="H118" i="5"/>
  <c r="N118" i="5"/>
  <c r="O118" i="5"/>
  <c r="C118" i="5"/>
  <c r="K118" i="5"/>
  <c r="F118" i="5"/>
  <c r="D118" i="5"/>
  <c r="E119" i="5"/>
  <c r="C119" i="5"/>
  <c r="D119" i="5"/>
  <c r="O119" i="5"/>
  <c r="N119" i="5"/>
  <c r="L119" i="5"/>
  <c r="H119" i="5"/>
  <c r="G119" i="5"/>
  <c r="J119" i="5"/>
  <c r="M119" i="5"/>
  <c r="F119" i="5"/>
  <c r="K119" i="5"/>
  <c r="H120" i="5"/>
  <c r="L120" i="5"/>
  <c r="E120" i="5"/>
  <c r="J120" i="5"/>
  <c r="M120" i="5"/>
  <c r="K120" i="5"/>
  <c r="O120" i="5"/>
  <c r="C120" i="5"/>
  <c r="D120" i="5"/>
  <c r="G120" i="5"/>
  <c r="F120" i="5"/>
  <c r="N120" i="5"/>
  <c r="M122" i="5"/>
  <c r="D122" i="5"/>
  <c r="G122" i="5"/>
  <c r="O122" i="5"/>
  <c r="L122" i="5"/>
  <c r="N122" i="5"/>
  <c r="J122" i="5"/>
  <c r="C122" i="5"/>
  <c r="E122" i="5"/>
  <c r="K122" i="5"/>
  <c r="F122" i="5"/>
  <c r="H122" i="5"/>
  <c r="O123" i="5"/>
  <c r="N123" i="5"/>
  <c r="L123" i="5"/>
  <c r="M123" i="5"/>
  <c r="H123" i="5"/>
  <c r="E123" i="5"/>
  <c r="G123" i="5"/>
  <c r="D123" i="5"/>
  <c r="J123" i="5"/>
  <c r="C123" i="5"/>
  <c r="F123" i="5"/>
  <c r="K123" i="5"/>
  <c r="L125" i="5"/>
  <c r="O125" i="5"/>
  <c r="J125" i="5"/>
  <c r="H125" i="5"/>
  <c r="E125" i="5"/>
  <c r="G125" i="5"/>
  <c r="N125" i="5"/>
  <c r="K125" i="5"/>
  <c r="M125" i="5"/>
  <c r="C125" i="5"/>
  <c r="F125" i="5"/>
  <c r="D125" i="5"/>
  <c r="F81" i="5"/>
  <c r="F72" i="5"/>
  <c r="G85" i="5"/>
  <c r="F63" i="5"/>
  <c r="F69" i="5"/>
  <c r="F84" i="5"/>
  <c r="F70" i="5"/>
  <c r="G84" i="5"/>
  <c r="F66" i="5"/>
  <c r="G83" i="5"/>
  <c r="F82" i="5"/>
  <c r="F87" i="5"/>
  <c r="F79" i="5"/>
  <c r="F67" i="5"/>
  <c r="F71" i="5"/>
  <c r="G88" i="5"/>
  <c r="G89" i="5"/>
  <c r="F64" i="5"/>
  <c r="G86" i="5"/>
  <c r="F73" i="5"/>
  <c r="G87" i="5"/>
  <c r="F83" i="5"/>
  <c r="F86" i="5"/>
  <c r="F88" i="5"/>
  <c r="F62" i="5"/>
  <c r="F85" i="5"/>
  <c r="G81" i="5"/>
  <c r="F65" i="5"/>
  <c r="F80" i="5"/>
  <c r="F89" i="5"/>
  <c r="F68" i="5"/>
  <c r="G79" i="5"/>
  <c r="G82" i="5"/>
  <c r="G80" i="5"/>
  <c r="D71" i="5"/>
  <c r="D82" i="5"/>
  <c r="D86" i="5"/>
  <c r="D79" i="5"/>
  <c r="D89" i="5"/>
  <c r="D64" i="5"/>
  <c r="D65" i="5"/>
  <c r="D87" i="5"/>
  <c r="D72" i="5"/>
  <c r="D66" i="5"/>
  <c r="D62" i="5"/>
  <c r="D70" i="5"/>
  <c r="D88" i="5"/>
  <c r="D84" i="5"/>
  <c r="D63" i="5"/>
  <c r="D85" i="5"/>
  <c r="D67" i="5"/>
  <c r="D69" i="5"/>
  <c r="D80" i="5"/>
  <c r="D68" i="5"/>
  <c r="D73" i="5"/>
  <c r="D81" i="5"/>
  <c r="D83" i="5"/>
  <c r="G72" i="5"/>
  <c r="G66" i="5"/>
  <c r="G69" i="5"/>
  <c r="G71" i="5"/>
  <c r="G63" i="5"/>
  <c r="G68" i="5"/>
  <c r="G64" i="5"/>
  <c r="G70" i="5"/>
  <c r="G67" i="5"/>
  <c r="G62" i="5"/>
  <c r="G73" i="5"/>
  <c r="G65" i="5"/>
  <c r="G61" i="5"/>
  <c r="C71" i="5"/>
  <c r="C64" i="5"/>
  <c r="C65" i="5"/>
  <c r="C84" i="5"/>
  <c r="C66" i="5"/>
  <c r="C80" i="5"/>
  <c r="C72" i="5"/>
  <c r="C85" i="5"/>
  <c r="C69" i="5"/>
  <c r="C88" i="5"/>
  <c r="C87" i="5"/>
  <c r="C67" i="5"/>
  <c r="C73" i="5"/>
  <c r="C86" i="5"/>
  <c r="C63" i="5"/>
  <c r="C82" i="5"/>
  <c r="C70" i="5"/>
  <c r="C68" i="5"/>
  <c r="C79" i="5"/>
  <c r="C89" i="5"/>
  <c r="C81" i="5"/>
  <c r="C83" i="5"/>
  <c r="C62" i="5"/>
  <c r="E121" i="5"/>
  <c r="M121" i="5"/>
  <c r="L121" i="5"/>
  <c r="J121" i="5"/>
  <c r="C121" i="5"/>
  <c r="N121" i="5"/>
  <c r="O121" i="5"/>
  <c r="K121" i="5"/>
  <c r="H121" i="5"/>
  <c r="G121" i="5"/>
  <c r="F121" i="5"/>
  <c r="D121" i="5"/>
  <c r="E61" i="5"/>
  <c r="E78" i="5"/>
  <c r="E90" i="5"/>
  <c r="G78" i="5"/>
  <c r="G90" i="5"/>
  <c r="C61" i="5"/>
  <c r="C78" i="5"/>
  <c r="C90" i="5"/>
  <c r="F61" i="5"/>
  <c r="F78" i="5"/>
  <c r="F90" i="5"/>
  <c r="D61" i="5"/>
  <c r="D78" i="5"/>
  <c r="D90" i="5"/>
</calcChain>
</file>

<file path=xl/sharedStrings.xml><?xml version="1.0" encoding="utf-8"?>
<sst xmlns="http://schemas.openxmlformats.org/spreadsheetml/2006/main" count="833" uniqueCount="85">
  <si>
    <t>USD</t>
  </si>
  <si>
    <t>Eolica</t>
  </si>
  <si>
    <t>Solar</t>
  </si>
  <si>
    <t>Hidro</t>
  </si>
  <si>
    <t>Termica</t>
  </si>
  <si>
    <t>Falla</t>
  </si>
  <si>
    <t>Ter + Falla</t>
  </si>
  <si>
    <t>Biomasa</t>
  </si>
  <si>
    <t>Dem</t>
  </si>
  <si>
    <t>Dem Plana</t>
  </si>
  <si>
    <t>Dem Valle</t>
  </si>
  <si>
    <t>Dem Pico</t>
  </si>
  <si>
    <t>Dem Llano</t>
  </si>
  <si>
    <t>cmg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</si>
  <si>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</si>
  <si>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</si>
  <si>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</si>
  <si>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</si>
  <si>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</si>
  <si>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</si>
  <si>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</si>
  <si>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</si>
  <si>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</si>
  <si>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</si>
  <si>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</si>
  <si>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</si>
  <si>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MWh</t>
  </si>
  <si>
    <t>USD/MWh</t>
  </si>
  <si>
    <t>Relacion</t>
  </si>
  <si>
    <t>PF</t>
  </si>
  <si>
    <t xml:space="preserve">PF </t>
  </si>
  <si>
    <t>PF Primaria</t>
  </si>
  <si>
    <t>Prom(Ter + Falla)</t>
  </si>
  <si>
    <t>Falla-Term</t>
  </si>
  <si>
    <t>Promedio</t>
  </si>
  <si>
    <t>Dem Ajustada</t>
  </si>
  <si>
    <t>Mes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</si>
  <si>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</si>
  <si>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</si>
  <si>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</si>
  <si>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</si>
  <si>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</si>
  <si>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</si>
  <si>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</si>
  <si>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</si>
  <si>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</si>
  <si>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</si>
  <si>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</si>
  <si>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</si>
  <si>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Pico Dem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</si>
  <si>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</si>
  <si>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</si>
  <si>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</si>
  <si>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</si>
  <si>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</si>
  <si>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</si>
  <si>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</si>
  <si>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</si>
  <si>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</si>
  <si>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</si>
  <si>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</si>
  <si>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</si>
  <si>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Hidro RN</t>
  </si>
  <si>
    <t>Hidro SG</t>
  </si>
  <si>
    <t>RN</t>
  </si>
  <si>
    <t>SG</t>
  </si>
  <si>
    <t>PROMEDIO</t>
  </si>
  <si>
    <t>POTENCIA FIRME PRIMARIA 0.3%</t>
  </si>
  <si>
    <t>MES</t>
  </si>
  <si>
    <t>POTENCIA FIRME PRIMARIA 1%</t>
  </si>
  <si>
    <t>DESPACHO Y DEMANDAS PROMEDIO EN LAS HORAS CRÍTICAS 0.3%</t>
  </si>
  <si>
    <t>DESPACHO Y DEMANDAS PROMEDIO EN LAS HORAS CRÍTICAS 1%</t>
  </si>
  <si>
    <t>DESPACHO Y DEMANDAS PROMEDIO EN LAS HORAS CRÍTICAS 5%</t>
  </si>
  <si>
    <t>POTENCIA FIRME PRIMARIA 5%</t>
  </si>
  <si>
    <t>POTENCIA FIRME DE LARGO PLAZO 0.3%</t>
  </si>
  <si>
    <t>POTENCIA FIRME DE LARGO PLAZO 1%</t>
  </si>
  <si>
    <t>POTENCIA FIRME DE LARGO PLAZO 5%</t>
  </si>
  <si>
    <t>FACTORES DE AJUSTE 0.3%</t>
  </si>
  <si>
    <t>PF PRIMARIA EOLICA</t>
  </si>
  <si>
    <t>PF PRIMARIA SOLAR</t>
  </si>
  <si>
    <t>PF PRIMARIA SG</t>
  </si>
  <si>
    <t>PF PRIMARIA RN</t>
  </si>
  <si>
    <t>PF PRIMARIA TERMICA</t>
  </si>
  <si>
    <t>FALLA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</si>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</sst>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/>
    <xf numFmtId="0" fontId="2" fillId="0" borderId="0" xfId="0" applyFont="1" applyBorder="1"/>
    <xf numFmtId="1" fontId="0" fillId="2" borderId="1" xfId="0" applyNumberFormat="1" applyFill="1" applyBorder="1"/>
    <xf numFmtId="1" fontId="0" fillId="0" borderId="0" xfId="0" applyNumberFormat="1" applyBorder="1"/>
    <xf numFmtId="0" fontId="2" fillId="2" borderId="1" xfId="0" applyFont="1" applyFill="1" applyBorder="1"/>
    <xf numFmtId="1" fontId="0" fillId="0" borderId="0" xfId="0" applyNumberFormat="1"/>
    <xf numFmtId="165" fontId="0" fillId="0" borderId="1" xfId="1" applyNumberFormat="1" applyFont="1" applyBorder="1"/>
    <xf numFmtId="165" fontId="0" fillId="0" borderId="1" xfId="0" applyNumberFormat="1" applyBorder="1"/>
    <xf numFmtId="165" fontId="0" fillId="0" borderId="0" xfId="0" applyNumberFormat="1"/>
    <xf numFmtId="1" fontId="0" fillId="0" borderId="0" xfId="0" applyNumberFormat="1" applyFill="1" applyBorder="1"/>
    <xf numFmtId="165" fontId="2" fillId="0" borderId="1" xfId="0" applyNumberFormat="1" applyFont="1" applyBorder="1"/>
    <xf numFmtId="166" fontId="0" fillId="0" borderId="1" xfId="0" applyNumberFormat="1" applyBorder="1"/>
    <xf numFmtId="165" fontId="2" fillId="0" borderId="0" xfId="0" applyNumberFormat="1" applyFont="1"/>
    <xf numFmtId="0" fontId="0" fillId="0" borderId="1" xfId="0" applyBorder="1"/>
    <xf numFmtId="0" fontId="2" fillId="0" borderId="2" xfId="0" applyFont="1" applyBorder="1"/>
    <xf numFmtId="165" fontId="0" fillId="0" borderId="2" xfId="1" applyNumberFormat="1" applyFont="1" applyBorder="1"/>
    <xf numFmtId="0" fontId="2" fillId="0" borderId="1" xfId="0" applyFont="1" applyFill="1" applyBorder="1"/>
    <xf numFmtId="0" fontId="0" fillId="0" borderId="0" xfId="0" applyAlignment="1">
      <alignment vertical="center" wrapText="1"/>
    </xf>
    <xf numFmtId="1" fontId="0" fillId="0" borderId="1" xfId="0" applyNumberFormat="1" applyFill="1" applyBorder="1"/>
    <xf numFmtId="10" fontId="0" fillId="0" borderId="1" xfId="0" applyNumberFormat="1" applyBorder="1"/>
    <xf numFmtId="10" fontId="2" fillId="0" borderId="1" xfId="0" applyNumberFormat="1" applyFont="1" applyBorder="1"/>
    <xf numFmtId="1" fontId="2" fillId="0" borderId="1" xfId="0" applyNumberFormat="1" applyFont="1" applyFill="1" applyBorder="1"/>
    <xf numFmtId="0" fontId="0" fillId="0" borderId="1" xfId="0" applyFont="1" applyBorder="1"/>
    <xf numFmtId="165" fontId="0" fillId="0" borderId="6" xfId="0" applyNumberFormat="1" applyBorder="1"/>
    <xf numFmtId="0" fontId="2" fillId="0" borderId="7" xfId="0" applyFont="1" applyBorder="1"/>
    <xf numFmtId="0" fontId="2" fillId="0" borderId="10" xfId="0" applyFont="1" applyBorder="1"/>
    <xf numFmtId="165" fontId="0" fillId="0" borderId="11" xfId="1" applyNumberFormat="1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165" fontId="2" fillId="0" borderId="19" xfId="0" applyNumberFormat="1" applyFont="1" applyBorder="1"/>
    <xf numFmtId="165" fontId="2" fillId="0" borderId="20" xfId="0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0" fillId="0" borderId="13" xfId="1" applyNumberFormat="1" applyFont="1" applyBorder="1"/>
    <xf numFmtId="165" fontId="0" fillId="0" borderId="14" xfId="1" applyNumberFormat="1" applyFont="1" applyBorder="1"/>
    <xf numFmtId="165" fontId="2" fillId="0" borderId="18" xfId="0" applyNumberFormat="1" applyFont="1" applyBorder="1"/>
    <xf numFmtId="165" fontId="0" fillId="0" borderId="2" xfId="0" applyNumberFormat="1" applyBorder="1"/>
    <xf numFmtId="1" fontId="0" fillId="0" borderId="11" xfId="0" applyNumberFormat="1" applyFill="1" applyBorder="1"/>
    <xf numFmtId="0" fontId="2" fillId="2" borderId="16" xfId="0" applyFont="1" applyFill="1" applyBorder="1"/>
    <xf numFmtId="164" fontId="0" fillId="0" borderId="19" xfId="0" applyNumberFormat="1" applyBorder="1"/>
    <xf numFmtId="164" fontId="0" fillId="0" borderId="20" xfId="0" applyNumberFormat="1" applyBorder="1"/>
    <xf numFmtId="1" fontId="0" fillId="0" borderId="8" xfId="0" applyNumberFormat="1" applyFill="1" applyBorder="1"/>
    <xf numFmtId="1" fontId="0" fillId="2" borderId="8" xfId="0" applyNumberFormat="1" applyFill="1" applyBorder="1"/>
    <xf numFmtId="1" fontId="0" fillId="0" borderId="9" xfId="0" applyNumberFormat="1" applyFill="1" applyBorder="1"/>
    <xf numFmtId="1" fontId="0" fillId="0" borderId="13" xfId="0" applyNumberFormat="1" applyFill="1" applyBorder="1"/>
    <xf numFmtId="1" fontId="0" fillId="2" borderId="13" xfId="0" applyNumberFormat="1" applyFill="1" applyBorder="1"/>
    <xf numFmtId="1" fontId="0" fillId="0" borderId="14" xfId="0" applyNumberFormat="1" applyFill="1" applyBorder="1"/>
    <xf numFmtId="0" fontId="2" fillId="0" borderId="18" xfId="0" applyFont="1" applyFill="1" applyBorder="1"/>
    <xf numFmtId="1" fontId="0" fillId="0" borderId="1" xfId="0" applyNumberFormat="1" applyBorder="1"/>
    <xf numFmtId="10" fontId="0" fillId="0" borderId="11" xfId="0" applyNumberFormat="1" applyBorder="1"/>
    <xf numFmtId="10" fontId="2" fillId="0" borderId="19" xfId="0" applyNumberFormat="1" applyFont="1" applyBorder="1"/>
    <xf numFmtId="10" fontId="2" fillId="0" borderId="20" xfId="0" applyNumberFormat="1" applyFont="1" applyBorder="1"/>
    <xf numFmtId="10" fontId="0" fillId="0" borderId="8" xfId="0" applyNumberFormat="1" applyBorder="1"/>
    <xf numFmtId="10" fontId="0" fillId="0" borderId="9" xfId="0" applyNumberFormat="1" applyBorder="1"/>
    <xf numFmtId="10" fontId="0" fillId="0" borderId="13" xfId="0" applyNumberFormat="1" applyBorder="1"/>
    <xf numFmtId="10" fontId="0" fillId="0" borderId="14" xfId="0" applyNumberFormat="1" applyBorder="1"/>
    <xf numFmtId="166" fontId="0" fillId="0" borderId="11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9" xfId="0" applyNumberFormat="1" applyBorder="1"/>
    <xf numFmtId="166" fontId="0" fillId="0" borderId="20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/>
    <xf numFmtId="0" fontId="2" fillId="0" borderId="9" xfId="0" applyFont="1" applyBorder="1"/>
    <xf numFmtId="0" fontId="2" fillId="0" borderId="21" xfId="0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2" fillId="0" borderId="24" xfId="0" applyFont="1" applyFill="1" applyBorder="1"/>
    <xf numFmtId="165" fontId="2" fillId="0" borderId="25" xfId="0" applyNumberFormat="1" applyFont="1" applyBorder="1"/>
    <xf numFmtId="165" fontId="2" fillId="0" borderId="26" xfId="0" applyNumberFormat="1" applyFont="1" applyBorder="1"/>
    <xf numFmtId="9" fontId="2" fillId="0" borderId="8" xfId="0" applyNumberFormat="1" applyFont="1" applyBorder="1"/>
    <xf numFmtId="9" fontId="2" fillId="0" borderId="27" xfId="0" applyNumberFormat="1" applyFont="1" applyBorder="1"/>
    <xf numFmtId="165" fontId="2" fillId="0" borderId="28" xfId="0" applyNumberFormat="1" applyFont="1" applyBorder="1"/>
    <xf numFmtId="9" fontId="2" fillId="0" borderId="7" xfId="0" applyNumberFormat="1" applyFont="1" applyBorder="1"/>
    <xf numFmtId="165" fontId="0" fillId="0" borderId="10" xfId="1" applyNumberFormat="1" applyFont="1" applyBorder="1"/>
    <xf numFmtId="165" fontId="2" fillId="0" borderId="24" xfId="0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 PF (Sin</a:t>
            </a:r>
            <a:r>
              <a:rPr lang="es-ES" baseline="0"/>
              <a:t> Corrección)</a:t>
            </a:r>
            <a:endParaRPr lang="es-E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'1.0'!$B$16</c:f>
              <c:strCache>
                <c:ptCount val="1"/>
                <c:pt idx="0">
                  <c:v>Eolica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'1.0'!$B$17:$B$28</c:f>
              <c:numCache>
                <c:formatCode>0</c:formatCode>
                <c:ptCount val="12"/>
                <c:pt idx="0">
                  <c:v>245.014711944444</c:v>
                </c:pt>
                <c:pt idx="1">
                  <c:v>219.50179995833301</c:v>
                </c:pt>
                <c:pt idx="2">
                  <c:v>228.76606640277899</c:v>
                </c:pt>
                <c:pt idx="3">
                  <c:v>201.38233897222199</c:v>
                </c:pt>
                <c:pt idx="4">
                  <c:v>221.07433237500001</c:v>
                </c:pt>
                <c:pt idx="5">
                  <c:v>250.136645277778</c:v>
                </c:pt>
                <c:pt idx="6">
                  <c:v>298.144999375</c:v>
                </c:pt>
                <c:pt idx="7">
                  <c:v>296.62282855555497</c:v>
                </c:pt>
                <c:pt idx="8">
                  <c:v>284.17327090277701</c:v>
                </c:pt>
                <c:pt idx="9">
                  <c:v>286.32335402777898</c:v>
                </c:pt>
                <c:pt idx="10">
                  <c:v>294.111891236112</c:v>
                </c:pt>
                <c:pt idx="11">
                  <c:v>278.27061945833299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'1.0'!$C$16</c:f>
              <c:strCache>
                <c:ptCount val="1"/>
                <c:pt idx="0">
                  <c:v>Solar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'1.0'!$C$17:$C$28</c:f>
              <c:numCache>
                <c:formatCode>0</c:formatCode>
                <c:ptCount val="12"/>
                <c:pt idx="0">
                  <c:v>66.988795110881497</c:v>
                </c:pt>
                <c:pt idx="1">
                  <c:v>60.586758415824001</c:v>
                </c:pt>
                <c:pt idx="2">
                  <c:v>42.643700635774898</c:v>
                </c:pt>
                <c:pt idx="3">
                  <c:v>32.848650351419998</c:v>
                </c:pt>
                <c:pt idx="4">
                  <c:v>29.5577854024889</c:v>
                </c:pt>
                <c:pt idx="5">
                  <c:v>23.735647926333499</c:v>
                </c:pt>
                <c:pt idx="6">
                  <c:v>25.087414048534299</c:v>
                </c:pt>
                <c:pt idx="7">
                  <c:v>30.266092554273801</c:v>
                </c:pt>
                <c:pt idx="8">
                  <c:v>32.840353439293501</c:v>
                </c:pt>
                <c:pt idx="9">
                  <c:v>38.289342202877101</c:v>
                </c:pt>
                <c:pt idx="10">
                  <c:v>46.703651041601802</c:v>
                </c:pt>
                <c:pt idx="11">
                  <c:v>57.262179386743199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'1.0'!$D$16</c:f>
              <c:strCache>
                <c:ptCount val="1"/>
                <c:pt idx="0">
                  <c:v>Hidro RN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'1.0'!$D$17:$D$28</c:f>
              <c:numCache>
                <c:formatCode>0</c:formatCode>
                <c:ptCount val="12"/>
                <c:pt idx="0">
                  <c:v>267.10549770855602</c:v>
                </c:pt>
                <c:pt idx="1">
                  <c:v>288.27696384025</c:v>
                </c:pt>
                <c:pt idx="2">
                  <c:v>269.80178916087601</c:v>
                </c:pt>
                <c:pt idx="3">
                  <c:v>246.61582181226501</c:v>
                </c:pt>
                <c:pt idx="4">
                  <c:v>204.720848239958</c:v>
                </c:pt>
                <c:pt idx="5">
                  <c:v>282.72268521847298</c:v>
                </c:pt>
                <c:pt idx="6">
                  <c:v>300.448624335972</c:v>
                </c:pt>
                <c:pt idx="7">
                  <c:v>267.21812935833299</c:v>
                </c:pt>
                <c:pt idx="8">
                  <c:v>243.50967251444399</c:v>
                </c:pt>
                <c:pt idx="9">
                  <c:v>289.18445957988803</c:v>
                </c:pt>
                <c:pt idx="10">
                  <c:v>244.04508494804199</c:v>
                </c:pt>
                <c:pt idx="11">
                  <c:v>230.51451383252899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'1.0'!$F$16</c:f>
              <c:strCache>
                <c:ptCount val="1"/>
                <c:pt idx="0">
                  <c:v>Termica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'1.0'!$F$17:$F$28</c:f>
              <c:numCache>
                <c:formatCode>0</c:formatCode>
                <c:ptCount val="12"/>
                <c:pt idx="0">
                  <c:v>762.025277777778</c:v>
                </c:pt>
                <c:pt idx="1">
                  <c:v>783.71111111111099</c:v>
                </c:pt>
                <c:pt idx="2">
                  <c:v>777.74972222222198</c:v>
                </c:pt>
                <c:pt idx="3">
                  <c:v>804.95765243931999</c:v>
                </c:pt>
                <c:pt idx="4">
                  <c:v>832.38833333333298</c:v>
                </c:pt>
                <c:pt idx="5">
                  <c:v>785.63277777777796</c:v>
                </c:pt>
                <c:pt idx="6">
                  <c:v>810.98527777777804</c:v>
                </c:pt>
                <c:pt idx="7">
                  <c:v>811.37777777777796</c:v>
                </c:pt>
                <c:pt idx="8">
                  <c:v>845.63764425736395</c:v>
                </c:pt>
                <c:pt idx="9">
                  <c:v>700.40167043540202</c:v>
                </c:pt>
                <c:pt idx="10">
                  <c:v>719.90962124377802</c:v>
                </c:pt>
                <c:pt idx="11">
                  <c:v>814.23944444444396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'1.0'!$G$16</c:f>
              <c:strCache>
                <c:ptCount val="1"/>
                <c:pt idx="0">
                  <c:v>Falla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'1.0'!$G$17:$G$28</c:f>
              <c:numCache>
                <c:formatCode>0</c:formatCode>
                <c:ptCount val="12"/>
                <c:pt idx="0">
                  <c:v>158.79776071092601</c:v>
                </c:pt>
                <c:pt idx="1">
                  <c:v>156.87824609232399</c:v>
                </c:pt>
                <c:pt idx="2">
                  <c:v>127.820559566664</c:v>
                </c:pt>
                <c:pt idx="3">
                  <c:v>114.158914622333</c:v>
                </c:pt>
                <c:pt idx="4">
                  <c:v>170.859877378167</c:v>
                </c:pt>
                <c:pt idx="5">
                  <c:v>265.97679111884702</c:v>
                </c:pt>
                <c:pt idx="6">
                  <c:v>252.21568125958399</c:v>
                </c:pt>
                <c:pt idx="7">
                  <c:v>207.42421651956701</c:v>
                </c:pt>
                <c:pt idx="8">
                  <c:v>119.341959891805</c:v>
                </c:pt>
                <c:pt idx="9">
                  <c:v>33.865391930819499</c:v>
                </c:pt>
                <c:pt idx="10">
                  <c:v>49.913871789268001</c:v>
                </c:pt>
                <c:pt idx="11">
                  <c:v>119.706453127782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1904"/>
        <c:axId val="52611712"/>
      </c:lineChart>
      <c:catAx>
        <c:axId val="51611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52611712"/>
        <c:crosses val="autoZero"/>
        <c:auto val="1"/>
        <c:lblAlgn val="ctr"/>
        <c:lblOffset val="100"/>
        <c:noMultiLvlLbl val="0"/>
      </c:catAx>
      <c:valAx>
        <c:axId val="52611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crossAx val="516119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Reconocimiento</a:t>
            </a:r>
            <a:r>
              <a:rPr lang="es-ES" baseline="0"/>
              <a:t> PF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'1.0'!$B$46</c:f>
              <c:strCache>
                <c:ptCount val="1"/>
                <c:pt idx="0">
                  <c:v>Eolica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'1.0'!$B$47:$B$58</c:f>
              <c:numCache>
                <c:formatCode>0</c:formatCode>
                <c:ptCount val="12"/>
                <c:pt idx="0">
                  <c:v>242.15876085874936</c:v>
                </c:pt>
                <c:pt idx="1">
                  <c:v>209.38528825695184</c:v>
                </c:pt>
                <c:pt idx="2">
                  <c:v>228.68484095253149</c:v>
                </c:pt>
                <c:pt idx="3">
                  <c:v>203.12091723707928</c:v>
                </c:pt>
                <c:pt idx="4">
                  <c:v>216.22132744138636</c:v>
                </c:pt>
                <c:pt idx="5">
                  <c:v>251.95455036668955</c:v>
                </c:pt>
                <c:pt idx="6">
                  <c:v>293.8907068396515</c:v>
                </c:pt>
                <c:pt idx="7">
                  <c:v>287.88271029102344</c:v>
                </c:pt>
                <c:pt idx="8">
                  <c:v>257.29686094432668</c:v>
                </c:pt>
                <c:pt idx="9">
                  <c:v>221.7930667995962</c:v>
                </c:pt>
                <c:pt idx="10">
                  <c:v>255.57129080287498</c:v>
                </c:pt>
                <c:pt idx="11">
                  <c:v>251.44774610661904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'1.0'!$C$46</c:f>
              <c:strCache>
                <c:ptCount val="1"/>
                <c:pt idx="0">
                  <c:v>Solar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'1.0'!$C$47:$C$58</c:f>
              <c:numCache>
                <c:formatCode>0</c:formatCode>
                <c:ptCount val="12"/>
                <c:pt idx="0">
                  <c:v>70.526232254163446</c:v>
                </c:pt>
                <c:pt idx="1">
                  <c:v>58.054929710525407</c:v>
                </c:pt>
                <c:pt idx="2">
                  <c:v>40.32537695336454</c:v>
                </c:pt>
                <c:pt idx="3">
                  <c:v>29.199761710342408</c:v>
                </c:pt>
                <c:pt idx="4">
                  <c:v>25.888948945906872</c:v>
                </c:pt>
                <c:pt idx="5">
                  <c:v>23.592626871518547</c:v>
                </c:pt>
                <c:pt idx="6">
                  <c:v>24.542097548312729</c:v>
                </c:pt>
                <c:pt idx="7">
                  <c:v>29.261785345279737</c:v>
                </c:pt>
                <c:pt idx="8">
                  <c:v>28.788004000611974</c:v>
                </c:pt>
                <c:pt idx="9">
                  <c:v>30.228543826969243</c:v>
                </c:pt>
                <c:pt idx="10">
                  <c:v>41.450601058621892</c:v>
                </c:pt>
                <c:pt idx="11">
                  <c:v>58.549832576542542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'1.0'!$D$46</c:f>
              <c:strCache>
                <c:ptCount val="1"/>
                <c:pt idx="0">
                  <c:v>Hidro RN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'1.0'!$D$47:$D$58</c:f>
              <c:numCache>
                <c:formatCode>0</c:formatCode>
                <c:ptCount val="12"/>
                <c:pt idx="0">
                  <c:v>299.88242396576186</c:v>
                </c:pt>
                <c:pt idx="1">
                  <c:v>286.38985570388661</c:v>
                </c:pt>
                <c:pt idx="2">
                  <c:v>299.92408073262908</c:v>
                </c:pt>
                <c:pt idx="3">
                  <c:v>285.56288037564519</c:v>
                </c:pt>
                <c:pt idx="4">
                  <c:v>208.5422517142066</c:v>
                </c:pt>
                <c:pt idx="5">
                  <c:v>256.05912963226251</c:v>
                </c:pt>
                <c:pt idx="6">
                  <c:v>293.80024137378615</c:v>
                </c:pt>
                <c:pt idx="7">
                  <c:v>264.00221925989314</c:v>
                </c:pt>
                <c:pt idx="8">
                  <c:v>201.87006683784216</c:v>
                </c:pt>
                <c:pt idx="9">
                  <c:v>190.39074350092039</c:v>
                </c:pt>
                <c:pt idx="10">
                  <c:v>173.35958523532787</c:v>
                </c:pt>
                <c:pt idx="11">
                  <c:v>272.86974522100269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'1.0'!$F$46</c:f>
              <c:strCache>
                <c:ptCount val="1"/>
                <c:pt idx="0">
                  <c:v>Termica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'1.0'!$F$47:$F$58</c:f>
              <c:numCache>
                <c:formatCode>0</c:formatCode>
                <c:ptCount val="12"/>
                <c:pt idx="0">
                  <c:v>762.025277777778</c:v>
                </c:pt>
                <c:pt idx="1">
                  <c:v>783.71111111111099</c:v>
                </c:pt>
                <c:pt idx="2">
                  <c:v>777.74972222222198</c:v>
                </c:pt>
                <c:pt idx="3">
                  <c:v>804.95765243931999</c:v>
                </c:pt>
                <c:pt idx="4">
                  <c:v>832.38833333333298</c:v>
                </c:pt>
                <c:pt idx="5">
                  <c:v>785.63277777777796</c:v>
                </c:pt>
                <c:pt idx="6">
                  <c:v>810.98527777777804</c:v>
                </c:pt>
                <c:pt idx="7">
                  <c:v>811.37777777777796</c:v>
                </c:pt>
                <c:pt idx="8">
                  <c:v>845.63764425736395</c:v>
                </c:pt>
                <c:pt idx="9">
                  <c:v>700.40167043540202</c:v>
                </c:pt>
                <c:pt idx="10">
                  <c:v>719.90962124377802</c:v>
                </c:pt>
                <c:pt idx="11">
                  <c:v>814.23944444444396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'1.0'!$G$46</c:f>
              <c:strCache>
                <c:ptCount val="1"/>
                <c:pt idx="0">
                  <c:v>Falla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'1.0'!$G$47:$G$58</c:f>
              <c:numCache>
                <c:formatCode>0</c:formatCode>
                <c:ptCount val="12"/>
                <c:pt idx="0">
                  <c:v>317.01034274484527</c:v>
                </c:pt>
                <c:pt idx="1">
                  <c:v>279.67695007859299</c:v>
                </c:pt>
                <c:pt idx="2">
                  <c:v>276.59842236062946</c:v>
                </c:pt>
                <c:pt idx="3">
                  <c:v>295.41529463259815</c:v>
                </c:pt>
                <c:pt idx="4">
                  <c:v>336.34512513117272</c:v>
                </c:pt>
                <c:pt idx="5">
                  <c:v>387.40808706308576</c:v>
                </c:pt>
                <c:pt idx="6">
                  <c:v>394.70797784827306</c:v>
                </c:pt>
                <c:pt idx="7">
                  <c:v>363.91203060822181</c:v>
                </c:pt>
                <c:pt idx="8">
                  <c:v>282.29401915061294</c:v>
                </c:pt>
                <c:pt idx="9">
                  <c:v>157.99355878884589</c:v>
                </c:pt>
                <c:pt idx="10">
                  <c:v>241.338765055436</c:v>
                </c:pt>
                <c:pt idx="11">
                  <c:v>297.88818748536647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69952"/>
        <c:axId val="82671872"/>
      </c:lineChart>
      <c:catAx>
        <c:axId val="82669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2671872"/>
        <c:crosses val="autoZero"/>
        <c:auto val="1"/>
        <c:lblAlgn val="ctr"/>
        <c:lblOffset val="100"/>
        <c:noMultiLvlLbl val="0"/>
      </c:catAx>
      <c:valAx>
        <c:axId val="82671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826699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PF (Demanda sin Corregir)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'1.0'!$K$16</c:f>
              <c:strCache>
                <c:ptCount val="1"/>
                <c:pt idx="0">
                  <c:v>Dem Plana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'1.0'!$K$17:$K$28</c:f>
              <c:numCache>
                <c:formatCode>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'1.0'!$L$16</c:f>
              <c:strCache>
                <c:ptCount val="1"/>
                <c:pt idx="0">
                  <c:v>Dem Valle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'1.0'!$L$17:$L$28</c:f>
              <c:numCache>
                <c:formatCode>0</c:formatCode>
                <c:ptCount val="12"/>
                <c:pt idx="0">
                  <c:v>0.53472222222222199</c:v>
                </c:pt>
                <c:pt idx="1">
                  <c:v>0.452777777777778</c:v>
                </c:pt>
                <c:pt idx="2">
                  <c:v>0.30138888888888898</c:v>
                </c:pt>
                <c:pt idx="3">
                  <c:v>0.25277777777777799</c:v>
                </c:pt>
                <c:pt idx="4">
                  <c:v>0.44861111111111102</c:v>
                </c:pt>
                <c:pt idx="5">
                  <c:v>0.41805555555555601</c:v>
                </c:pt>
                <c:pt idx="6">
                  <c:v>0.36666666666666697</c:v>
                </c:pt>
                <c:pt idx="7">
                  <c:v>0.30416666666666697</c:v>
                </c:pt>
                <c:pt idx="8">
                  <c:v>0.30694444444444402</c:v>
                </c:pt>
                <c:pt idx="9">
                  <c:v>0.65972222222222199</c:v>
                </c:pt>
                <c:pt idx="10">
                  <c:v>0.83333333333333304</c:v>
                </c:pt>
                <c:pt idx="11">
                  <c:v>0.68888888888888899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'1.0'!$M$16</c:f>
              <c:strCache>
                <c:ptCount val="1"/>
                <c:pt idx="0">
                  <c:v>Dem Pico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'1.0'!$M$17:$M$28</c:f>
              <c:numCache>
                <c:formatCode>0</c:formatCode>
                <c:ptCount val="12"/>
                <c:pt idx="0">
                  <c:v>4.4055555555555603</c:v>
                </c:pt>
                <c:pt idx="1">
                  <c:v>4.4638888888888903</c:v>
                </c:pt>
                <c:pt idx="2">
                  <c:v>6.0875000000000004</c:v>
                </c:pt>
                <c:pt idx="3">
                  <c:v>6.5861111111111104</c:v>
                </c:pt>
                <c:pt idx="4">
                  <c:v>6.2750000000000004</c:v>
                </c:pt>
                <c:pt idx="5">
                  <c:v>6.7097222222222204</c:v>
                </c:pt>
                <c:pt idx="6">
                  <c:v>6.7958333333333298</c:v>
                </c:pt>
                <c:pt idx="7">
                  <c:v>6.6527777777777803</c:v>
                </c:pt>
                <c:pt idx="8">
                  <c:v>6.375</c:v>
                </c:pt>
                <c:pt idx="9">
                  <c:v>5.6638888888888896</c:v>
                </c:pt>
                <c:pt idx="10">
                  <c:v>5.19166666666667</c:v>
                </c:pt>
                <c:pt idx="11">
                  <c:v>4.5916666666666703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'1.0'!$N$16</c:f>
              <c:strCache>
                <c:ptCount val="1"/>
                <c:pt idx="0">
                  <c:v>Dem Llano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'1.0'!$N$17:$N$28</c:f>
              <c:numCache>
                <c:formatCode>0</c:formatCode>
                <c:ptCount val="12"/>
                <c:pt idx="0">
                  <c:v>5.05972222222222</c:v>
                </c:pt>
                <c:pt idx="1">
                  <c:v>5.0833333333333304</c:v>
                </c:pt>
                <c:pt idx="2">
                  <c:v>3.6111111111111098</c:v>
                </c:pt>
                <c:pt idx="3">
                  <c:v>3.1611111111111101</c:v>
                </c:pt>
                <c:pt idx="4">
                  <c:v>3.2763888888888899</c:v>
                </c:pt>
                <c:pt idx="5">
                  <c:v>2.87222222222222</c:v>
                </c:pt>
                <c:pt idx="6">
                  <c:v>2.8374999999999999</c:v>
                </c:pt>
                <c:pt idx="7">
                  <c:v>3.0430555555555601</c:v>
                </c:pt>
                <c:pt idx="8">
                  <c:v>3.31805555555556</c:v>
                </c:pt>
                <c:pt idx="9">
                  <c:v>3.6763888888888898</c:v>
                </c:pt>
                <c:pt idx="10">
                  <c:v>3.9750000000000001</c:v>
                </c:pt>
                <c:pt idx="11">
                  <c:v>4.7194444444444397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4576"/>
        <c:axId val="120346112"/>
      </c:lineChart>
      <c:lineChart>
        <c:grouping val="standard"/>
        <c:varyColors val="0"/>
        <c:ser>
          <c:idx val="0"/>
          <c:order val="0"/>
          <c:tx>
            <c:strRef>
              <c:f>'1.0'!$J$16</c:f>
              <c:strCache>
                <c:ptCount val="1"/>
                <c:pt idx="0">
                  <c:v>Dem</c:v>
                </c:pt>
              </c:strCache>
            </c:strRef>
          </c:tx>
          <c:marker>
            <c:symbol val="none"/>
          </c:marker>
          <c:cat>
            <c:strRef>
              <c:f>'1.0'!$A$17:$A$28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'1.0'!$J$17:$J$28</c:f>
              <c:numCache>
                <c:formatCode>0</c:formatCode>
                <c:ptCount val="12"/>
                <c:pt idx="0">
                  <c:v>1743.74263888889</c:v>
                </c:pt>
                <c:pt idx="1">
                  <c:v>1742.47277777778</c:v>
                </c:pt>
                <c:pt idx="2">
                  <c:v>1695.0630555555599</c:v>
                </c:pt>
                <c:pt idx="3">
                  <c:v>1653.1795833333299</c:v>
                </c:pt>
                <c:pt idx="4">
                  <c:v>1736.3031944444399</c:v>
                </c:pt>
                <c:pt idx="5">
                  <c:v>1932.4908333333301</c:v>
                </c:pt>
                <c:pt idx="6">
                  <c:v>2043.64638888889</c:v>
                </c:pt>
                <c:pt idx="7">
                  <c:v>1942.4555555555601</c:v>
                </c:pt>
                <c:pt idx="8">
                  <c:v>1840.95319444444</c:v>
                </c:pt>
                <c:pt idx="9">
                  <c:v>1683.5748611111101</c:v>
                </c:pt>
                <c:pt idx="10">
                  <c:v>1659.59263888889</c:v>
                </c:pt>
                <c:pt idx="11">
                  <c:v>1758.9583333333301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30400"/>
        <c:axId val="46628864"/>
      </c:lineChart>
      <c:catAx>
        <c:axId val="1203445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0346112"/>
        <c:crosses val="autoZero"/>
        <c:auto val="1"/>
        <c:lblAlgn val="ctr"/>
        <c:lblOffset val="100"/>
        <c:noMultiLvlLbl val="0"/>
      </c:catAx>
      <c:valAx>
        <c:axId val="12034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crossAx val="120344576"/>
        <c:crosses val="autoZero"/>
        <c:crossBetween val="between"/>
      </c:valAx>
      <c:valAx>
        <c:axId val="46628864"/>
        <c:scaling>
          <c:orientation val="minMax"/>
          <c:max val="2500"/>
        </c:scaling>
        <c:delete val="0"/>
        <c:axPos val="r"/>
        <c:numFmt formatCode="0" sourceLinked="1"/>
        <c:majorTickMark val="out"/>
        <c:minorTickMark val="none"/>
        <c:tickLblPos val="nextTo"/>
        <c:crossAx val="46630400"/>
        <c:crosses val="max"/>
        <c:crossBetween val="between"/>
      </c:valAx>
      <c:catAx>
        <c:axId val="46630400"/>
        <c:scaling>
          <c:orientation val="minMax"/>
        </c:scaling>
        <c:delete val="1"/>
        <c:axPos val="b"/>
        <c:majorTickMark val="out"/>
        <c:minorTickMark val="none"/>
        <c:tickLblPos val="nextTo"/>
        <c:crossAx val="46628864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Requerimientos PF Demanda Corregida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'1.0'!$K$46</c:f>
              <c:strCache>
                <c:ptCount val="1"/>
                <c:pt idx="0">
                  <c:v>Dem Plana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'1.0'!$K$47:$K$58</c:f>
              <c:numCache>
                <c:formatCode>0</c:formatCode>
                <c:ptCount val="12"/>
                <c:pt idx="0">
                  <c:v>10.915294197715896</c:v>
                </c:pt>
                <c:pt idx="1">
                  <c:v>10.450615961023155</c:v>
                </c:pt>
                <c:pt idx="2">
                  <c:v>10.903483450395317</c:v>
                </c:pt>
                <c:pt idx="3">
                  <c:v>11.146584295704717</c:v>
                </c:pt>
                <c:pt idx="4">
                  <c:v>10.655189552307991</c:v>
                </c:pt>
                <c:pt idx="5">
                  <c:v>10.357350995694352</c:v>
                </c:pt>
                <c:pt idx="6">
                  <c:v>10.409671028533271</c:v>
                </c:pt>
                <c:pt idx="7">
                  <c:v>10.512072569005253</c:v>
                </c:pt>
                <c:pt idx="8">
                  <c:v>10.384447409139801</c:v>
                </c:pt>
                <c:pt idx="9">
                  <c:v>9.2929961445075193</c:v>
                </c:pt>
                <c:pt idx="10">
                  <c:v>9.9653287003845605</c:v>
                </c:pt>
                <c:pt idx="11">
                  <c:v>10.772543245124787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'1.0'!$L$46</c:f>
              <c:strCache>
                <c:ptCount val="1"/>
                <c:pt idx="0">
                  <c:v>Dem Valle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'1.0'!$L$47:$L$58</c:f>
              <c:numCache>
                <c:formatCode>0</c:formatCode>
                <c:ptCount val="12"/>
                <c:pt idx="0">
                  <c:v>0.41460418981156016</c:v>
                </c:pt>
                <c:pt idx="1">
                  <c:v>0.34750795628261677</c:v>
                </c:pt>
                <c:pt idx="2">
                  <c:v>0.23452403375051128</c:v>
                </c:pt>
                <c:pt idx="3">
                  <c:v>0.20837446187779077</c:v>
                </c:pt>
                <c:pt idx="4">
                  <c:v>0.37195094881853519</c:v>
                </c:pt>
                <c:pt idx="5">
                  <c:v>0.4399199199011114</c:v>
                </c:pt>
                <c:pt idx="6">
                  <c:v>0.32101995407679296</c:v>
                </c:pt>
                <c:pt idx="7">
                  <c:v>0.23702765075992785</c:v>
                </c:pt>
                <c:pt idx="8">
                  <c:v>0.2369334800548559</c:v>
                </c:pt>
                <c:pt idx="9">
                  <c:v>0.31771314031743225</c:v>
                </c:pt>
                <c:pt idx="10">
                  <c:v>0.4613997827011001</c:v>
                </c:pt>
                <c:pt idx="11">
                  <c:v>0.50405217575237937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'1.0'!$M$46</c:f>
              <c:strCache>
                <c:ptCount val="1"/>
                <c:pt idx="0">
                  <c:v>Dem Pico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'1.0'!$M$47:$M$58</c:f>
              <c:numCache>
                <c:formatCode>0</c:formatCode>
                <c:ptCount val="12"/>
                <c:pt idx="0">
                  <c:v>5.1928388689075149</c:v>
                </c:pt>
                <c:pt idx="1">
                  <c:v>5.0317004884396388</c:v>
                </c:pt>
                <c:pt idx="2">
                  <c:v>7.1649095359529378</c:v>
                </c:pt>
                <c:pt idx="3">
                  <c:v>7.9913481121015044</c:v>
                </c:pt>
                <c:pt idx="4">
                  <c:v>7.3266443540537969</c:v>
                </c:pt>
                <c:pt idx="5">
                  <c:v>7.0258318697606379</c:v>
                </c:pt>
                <c:pt idx="6">
                  <c:v>7.3013027682419089</c:v>
                </c:pt>
                <c:pt idx="7">
                  <c:v>7.3367196995198931</c:v>
                </c:pt>
                <c:pt idx="8">
                  <c:v>7.1118458561972684</c:v>
                </c:pt>
                <c:pt idx="9">
                  <c:v>5.8383568230367588</c:v>
                </c:pt>
                <c:pt idx="10">
                  <c:v>5.9330930445705379</c:v>
                </c:pt>
                <c:pt idx="11">
                  <c:v>5.3719726027312484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'1.0'!$N$46</c:f>
              <c:strCache>
                <c:ptCount val="1"/>
                <c:pt idx="0">
                  <c:v>Dem Llano</c:v>
                </c:pt>
              </c:strCache>
            </c:strRef>
          </c:tx>
          <c:marker>
            <c:symbol val="none"/>
          </c:marker>
          <c:cat>
            <c:strRef>
              <c:f>'1.0'!$A$47:$A$58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'1.0'!$N$47:$N$58</c:f>
              <c:numCache>
                <c:formatCode>0</c:formatCode>
                <c:ptCount val="12"/>
                <c:pt idx="0">
                  <c:v>5.3078511389967868</c:v>
                </c:pt>
                <c:pt idx="1">
                  <c:v>5.0714075163009014</c:v>
                </c:pt>
                <c:pt idx="2">
                  <c:v>3.5040498806918428</c:v>
                </c:pt>
                <c:pt idx="3">
                  <c:v>2.9468617217254738</c:v>
                </c:pt>
                <c:pt idx="4">
                  <c:v>2.9565942494356281</c:v>
                </c:pt>
                <c:pt idx="5">
                  <c:v>2.8915992060325961</c:v>
                </c:pt>
                <c:pt idx="6">
                  <c:v>2.7873483062145681</c:v>
                </c:pt>
                <c:pt idx="7">
                  <c:v>2.9383252187254758</c:v>
                </c:pt>
                <c:pt idx="8">
                  <c:v>3.0356680728876619</c:v>
                </c:pt>
                <c:pt idx="9">
                  <c:v>3.1369261811533229</c:v>
                </c:pt>
                <c:pt idx="10">
                  <c:v>3.5708358731129484</c:v>
                </c:pt>
                <c:pt idx="11">
                  <c:v>4.8965184666411661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3072"/>
        <c:axId val="46644608"/>
      </c:lineChart>
      <c:lineChart>
        <c:grouping val="standard"/>
        <c:varyColors val="0"/>
        <c:ser>
          <c:idx val="0"/>
          <c:order val="0"/>
          <c:tx>
            <c:strRef>
              <c:f>'1.0'!$J$46</c:f>
              <c:strCache>
                <c:ptCount val="1"/>
                <c:pt idx="0">
                  <c:v>Dem</c:v>
                </c:pt>
              </c:strCache>
            </c:strRef>
          </c:tx>
          <c:marker>
            <c:symbol val="none"/>
          </c:marker>
          <c:val>
            <c:numRef>
              <c:f>'1.0'!$J$47:$J$58</c:f>
              <c:numCache>
                <c:formatCode>0</c:formatCode>
                <c:ptCount val="12"/>
                <c:pt idx="0">
                  <c:v>1913.8090354174828</c:v>
                </c:pt>
                <c:pt idx="1">
                  <c:v>1828.0387475432124</c:v>
                </c:pt>
                <c:pt idx="2">
                  <c:v>1858.8589688166483</c:v>
                </c:pt>
                <c:pt idx="3">
                  <c:v>1860.8459910570139</c:v>
                </c:pt>
                <c:pt idx="4">
                  <c:v>1867.703107308058</c:v>
                </c:pt>
                <c:pt idx="5">
                  <c:v>1997.3528629431835</c:v>
                </c:pt>
                <c:pt idx="6">
                  <c:v>2132.9983541250649</c:v>
                </c:pt>
                <c:pt idx="7">
                  <c:v>2050.8001102084422</c:v>
                </c:pt>
                <c:pt idx="8">
                  <c:v>1934.9873524579548</c:v>
                </c:pt>
                <c:pt idx="9">
                  <c:v>1594.8776724924041</c:v>
                </c:pt>
                <c:pt idx="10">
                  <c:v>1690.8166692019388</c:v>
                </c:pt>
                <c:pt idx="11">
                  <c:v>1923.0260422939698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48320"/>
        <c:axId val="46646784"/>
      </c:lineChart>
      <c:catAx>
        <c:axId val="466430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6644608"/>
        <c:crosses val="autoZero"/>
        <c:auto val="1"/>
        <c:lblAlgn val="ctr"/>
        <c:lblOffset val="100"/>
        <c:noMultiLvlLbl val="0"/>
      </c:catAx>
      <c:valAx>
        <c:axId val="466446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MW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6643072"/>
        <c:crosses val="autoZero"/>
        <c:crossBetween val="between"/>
      </c:valAx>
      <c:valAx>
        <c:axId val="4664678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46648320"/>
        <c:crosses val="max"/>
        <c:crossBetween val="between"/>
      </c:valAx>
      <c:catAx>
        <c:axId val="46648320"/>
        <c:scaling>
          <c:orientation val="minMax"/>
        </c:scaling>
        <c:delete val="1"/>
        <c:axPos val="b"/>
        <c:majorTickMark val="out"/>
        <c:minorTickMark val="none"/>
        <c:tickLblPos val="nextTo"/>
        <c:crossAx val="4664678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Requerimientos</a:t>
            </a:r>
            <a:r>
              <a:rPr lang="es-ES" baseline="0"/>
              <a:t> Demanda</a:t>
            </a:r>
            <a:endParaRPr lang="es-E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'1.0'!$J$62</c:f>
              <c:strCache>
                <c:ptCount val="1"/>
                <c:pt idx="0">
                  <c:v>Dem</c:v>
                </c:pt>
              </c:strCache>
            </c:strRef>
          </c:tx>
          <c:marker>
            <c:symbol val="none"/>
          </c:marker>
          <c:cat>
            <c:strRef>
              <c:f>'1.0'!$I$63:$I$74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'1.0'!$J$63:$J$74</c:f>
              <c:numCache>
                <c:formatCode>0</c:formatCode>
                <c:ptCount val="12"/>
                <c:pt idx="0">
                  <c:v>1743.74263888889</c:v>
                </c:pt>
                <c:pt idx="1">
                  <c:v>1742.47277777778</c:v>
                </c:pt>
                <c:pt idx="2">
                  <c:v>1695.0630555555599</c:v>
                </c:pt>
                <c:pt idx="3">
                  <c:v>1653.1795833333299</c:v>
                </c:pt>
                <c:pt idx="4">
                  <c:v>1736.3031944444399</c:v>
                </c:pt>
                <c:pt idx="5">
                  <c:v>1932.4908333333301</c:v>
                </c:pt>
                <c:pt idx="6">
                  <c:v>2043.64638888889</c:v>
                </c:pt>
                <c:pt idx="7">
                  <c:v>1942.4555555555601</c:v>
                </c:pt>
                <c:pt idx="8">
                  <c:v>1840.95319444444</c:v>
                </c:pt>
                <c:pt idx="9">
                  <c:v>1683.5748611111101</c:v>
                </c:pt>
                <c:pt idx="10">
                  <c:v>1659.59263888889</c:v>
                </c:pt>
                <c:pt idx="11">
                  <c:v>1758.9583333333301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'1.0'!$K$62</c:f>
              <c:strCache>
                <c:ptCount val="1"/>
                <c:pt idx="0">
                  <c:v>Dem Ajustada</c:v>
                </c:pt>
              </c:strCache>
            </c:strRef>
          </c:tx>
          <c:marker>
            <c:symbol val="none"/>
          </c:marker>
          <c:cat>
            <c:strRef>
              <c:f>'1.0'!$I$63:$I$74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'1.0'!$K$63:$K$74</c:f>
              <c:numCache>
                <c:formatCode>0</c:formatCode>
                <c:ptCount val="12"/>
                <c:pt idx="0">
                  <c:v>1913.8090354174828</c:v>
                </c:pt>
                <c:pt idx="1">
                  <c:v>1828.0387475432124</c:v>
                </c:pt>
                <c:pt idx="2">
                  <c:v>1858.8589688166483</c:v>
                </c:pt>
                <c:pt idx="3">
                  <c:v>1860.8459910570139</c:v>
                </c:pt>
                <c:pt idx="4">
                  <c:v>1867.703107308058</c:v>
                </c:pt>
                <c:pt idx="5">
                  <c:v>1997.3528629431835</c:v>
                </c:pt>
                <c:pt idx="6">
                  <c:v>2132.9983541250649</c:v>
                </c:pt>
                <c:pt idx="7">
                  <c:v>2050.8001102084422</c:v>
                </c:pt>
                <c:pt idx="8">
                  <c:v>1934.9873524579548</c:v>
                </c:pt>
                <c:pt idx="9">
                  <c:v>1594.8776724924041</c:v>
                </c:pt>
                <c:pt idx="10">
                  <c:v>1690.8166692019388</c:v>
                </c:pt>
                <c:pt idx="11">
                  <c:v>1923.0260422939698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'1.0'!$L$62</c:f>
              <c:strCache>
                <c:ptCount val="1"/>
                <c:pt idx="0">
                  <c:v>Pico Dem</c:v>
                </c:pt>
              </c:strCache>
            </c:strRef>
          </c:tx>
          <c:marker>
            <c:symbol val="none"/>
          </c:marker>
          <c:cat>
            <c:strRef>
              <c:f>'1.0'!$I$63:$I$74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'1.0'!$L$63:$L$74</c:f>
              <c:numCache>
                <c:formatCode>0</c:formatCode>
                <c:ptCount val="12"/>
                <c:pt idx="0">
                  <c:v>2019</c:v>
                </c:pt>
                <c:pt idx="1">
                  <c:v>2019</c:v>
                </c:pt>
                <c:pt idx="2">
                  <c:v>2030</c:v>
                </c:pt>
                <c:pt idx="3">
                  <c:v>1981</c:v>
                </c:pt>
                <c:pt idx="4">
                  <c:v>2127</c:v>
                </c:pt>
                <c:pt idx="5">
                  <c:v>2368</c:v>
                </c:pt>
                <c:pt idx="6">
                  <c:v>2477</c:v>
                </c:pt>
                <c:pt idx="7">
                  <c:v>2293</c:v>
                </c:pt>
                <c:pt idx="8">
                  <c:v>2174</c:v>
                </c:pt>
                <c:pt idx="9">
                  <c:v>2046</c:v>
                </c:pt>
                <c:pt idx="10">
                  <c:v>2022</c:v>
                </c:pt>
                <c:pt idx="11">
                  <c:v>2097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4128"/>
        <c:axId val="47745664"/>
      </c:lineChart>
      <c:catAx>
        <c:axId val="47744128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47745664"/>
        <c:crosses val="autoZero"/>
        <c:auto val="1"/>
        <c:lblAlgn val="ctr"/>
        <c:lblOffset val="100"/>
        <c:noMultiLvlLbl val="0"/>
      </c:catAx>
      <c:valAx>
        <c:axId val="47745664"/>
        <c:scaling>
          <c:orientation val="minMax"/>
          <c:max val="2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="1"/>
                  <a:t>MW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47744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>
                <a:effectLst/>
              </a:rPr>
              <a:t>Comparación </a:t>
            </a:r>
            <a:r>
              <a:rPr lang="es-ES"/>
              <a:t>PF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RESUMEN!$L$9</c:f>
              <c:strCache>
                <c:ptCount val="1"/>
                <c:pt idx="0">
                  <c:v>0.3</c:v>
                </c:pt>
              </c:strCache>
            </c:strRef>
          </c:tx>
          <c:invertIfNegative val="0"/>
          <c:cat>
            <c:strRef>
              <c:f>RESUMEN!$M$8:$Q$8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RESUMEN!$M$9:$Q$9</c:f>
              <c:numCache>
                <c:formatCode>0.0%</c:formatCode>
                <c:ptCount val="5"/>
                <c:pt idx="0">
                  <c:v>0.14875826085046123</c:v>
                </c:pt>
                <c:pt idx="1">
                  <c:v>0.15556892171029216</c:v>
                </c:pt>
                <c:pt idx="2">
                  <c:v>0.36022591664519665</c:v>
                </c:pt>
                <c:pt idx="3">
                  <c:v>0.13860114174552499</c:v>
                </c:pt>
                <c:pt idx="4">
                  <c:v>0.66913728945413808</c:v>
                </c:pt>
              </c:numCache>
            </c:numRef>
          </c:val>
        </c:ser>
        <c:ser>
          <c:idx val="1"/>
          <c:order val="1"/>
          <c:tx>
            <c:strRef>
              <c:f>RESUMEN!$L$10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RESUMEN!$M$8:$Q$8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RESUMEN!$M$10:$Q$10</c:f>
              <c:numCache>
                <c:formatCode>0.0%</c:formatCode>
                <c:ptCount val="5"/>
                <c:pt idx="0">
                  <c:v>0.16218933704985997</c:v>
                </c:pt>
                <c:pt idx="1">
                  <c:v>0.16754320989889351</c:v>
                </c:pt>
                <c:pt idx="2">
                  <c:v>0.42402869456839548</c:v>
                </c:pt>
                <c:pt idx="3">
                  <c:v>0.16238990346146784</c:v>
                </c:pt>
                <c:pt idx="4">
                  <c:v>0.83324658823616271</c:v>
                </c:pt>
              </c:numCache>
            </c:numRef>
          </c:val>
        </c:ser>
        <c:ser>
          <c:idx val="2"/>
          <c:order val="2"/>
          <c:tx>
            <c:strRef>
              <c:f>RESUMEN!$L$11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RESUMEN!$M$8:$Q$8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RESUMEN!$M$11:$Q$11</c:f>
              <c:numCache>
                <c:formatCode>0.0%</c:formatCode>
                <c:ptCount val="5"/>
                <c:pt idx="0">
                  <c:v>0.1711305184660922</c:v>
                </c:pt>
                <c:pt idx="1">
                  <c:v>0.16521546589172983</c:v>
                </c:pt>
                <c:pt idx="2">
                  <c:v>0.42925147147832909</c:v>
                </c:pt>
                <c:pt idx="3">
                  <c:v>0.17982636488445505</c:v>
                </c:pt>
                <c:pt idx="4">
                  <c:v>0.70910953368073548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17792"/>
        <c:axId val="48019328"/>
      </c:barChart>
      <c:catAx>
        <c:axId val="48017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019328"/>
        <c:crosses val="autoZero"/>
        <c:auto val="1"/>
        <c:lblAlgn val="ctr"/>
        <c:lblOffset val="100"/>
        <c:noMultiLvlLbl val="0"/>
      </c:catAx>
      <c:valAx>
        <c:axId val="4801932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48017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Comparación</a:t>
            </a:r>
            <a:r>
              <a:rPr lang="es-ES" baseline="0"/>
              <a:t> </a:t>
            </a:r>
            <a:r>
              <a:rPr lang="es-ES"/>
              <a:t>PF Primaria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RESUMEN!$D$9</c:f>
              <c:strCache>
                <c:ptCount val="1"/>
                <c:pt idx="0">
                  <c:v>0.3</c:v>
                </c:pt>
              </c:strCache>
            </c:strRef>
          </c:tx>
          <c:invertIfNegative val="0"/>
          <c:cat>
            <c:strRef>
              <c:f>RESUMEN!$E$8:$I$8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RESUMEN!$E$9:$I$9</c:f>
              <c:numCache>
                <c:formatCode>0.0%</c:formatCode>
                <c:ptCount val="5"/>
                <c:pt idx="0">
                  <c:v>0.15059603881687236</c:v>
                </c:pt>
                <c:pt idx="1">
                  <c:v>0.15671484634139257</c:v>
                </c:pt>
                <c:pt idx="2">
                  <c:v>0.388602575896214</c:v>
                </c:pt>
                <c:pt idx="3">
                  <c:v>0.14108329659840607</c:v>
                </c:pt>
                <c:pt idx="4">
                  <c:v>0.66913728945413808</c:v>
                </c:pt>
              </c:numCache>
            </c:numRef>
          </c:val>
        </c:ser>
        <c:ser>
          <c:idx val="1"/>
          <c:order val="1"/>
          <c:tx>
            <c:strRef>
              <c:f>RESUMEN!$D$10</c:f>
              <c:strCache>
                <c:ptCount val="1"/>
                <c:pt idx="0">
                  <c:v>1</c:v>
                </c:pt>
              </c:strCache>
            </c:strRef>
          </c:tx>
          <c:invertIfNegative val="0"/>
          <c:cat>
            <c:strRef>
              <c:f>RESUMEN!$E$8:$I$8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RESUMEN!$E$10:$I$10</c:f>
              <c:numCache>
                <c:formatCode>0.0%</c:formatCode>
                <c:ptCount val="5"/>
                <c:pt idx="0">
                  <c:v>0.17241793658256177</c:v>
                </c:pt>
                <c:pt idx="1">
                  <c:v>0.1771507898530009</c:v>
                </c:pt>
                <c:pt idx="2">
                  <c:v>0.43822204845491974</c:v>
                </c:pt>
                <c:pt idx="3">
                  <c:v>0.19594002879851632</c:v>
                </c:pt>
                <c:pt idx="4">
                  <c:v>0.70810973550645129</c:v>
                </c:pt>
              </c:numCache>
            </c:numRef>
          </c:val>
        </c:ser>
        <c:ser>
          <c:idx val="2"/>
          <c:order val="2"/>
          <c:tx>
            <c:strRef>
              <c:f>RESUMEN!$D$11</c:f>
              <c:strCache>
                <c:ptCount val="1"/>
                <c:pt idx="0">
                  <c:v>5</c:v>
                </c:pt>
              </c:strCache>
            </c:strRef>
          </c:tx>
          <c:invertIfNegative val="0"/>
          <c:cat>
            <c:strRef>
              <c:f>RESUMEN!$E$8:$I$8</c:f>
              <c:strCache>
                <c:ptCount val="5"/>
                <c:pt idx="0">
                  <c:v>Eolica</c:v>
                </c:pt>
                <c:pt idx="1">
                  <c:v>Solar</c:v>
                </c:pt>
                <c:pt idx="2">
                  <c:v>RN</c:v>
                </c:pt>
                <c:pt idx="3">
                  <c:v>SG</c:v>
                </c:pt>
                <c:pt idx="4">
                  <c:v>Termica</c:v>
                </c:pt>
              </c:strCache>
            </c:strRef>
          </c:cat>
          <c:val>
            <c:numRef>
              <c:f>RESUMEN!$E$11:$I$11</c:f>
              <c:numCache>
                <c:formatCode>0.0%</c:formatCode>
                <c:ptCount val="5"/>
                <c:pt idx="0">
                  <c:v>0.2204996801466057</c:v>
                </c:pt>
                <c:pt idx="1">
                  <c:v>0.19726176841601542</c:v>
                </c:pt>
                <c:pt idx="2">
                  <c:v>0.51739709357700481</c:v>
                </c:pt>
                <c:pt idx="3">
                  <c:v>0.25150960037700948</c:v>
                </c:pt>
                <c:pt idx="4">
                  <c:v>0.60261556594271148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00960"/>
        <c:axId val="50615040"/>
      </c:barChart>
      <c:catAx>
        <c:axId val="50600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0615040"/>
        <c:crosses val="autoZero"/>
        <c:auto val="1"/>
        <c:lblAlgn val="ctr"/>
        <c:lblOffset val="100"/>
        <c:noMultiLvlLbl val="0"/>
      </c:catAx>
      <c:valAx>
        <c:axId val="5061504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5060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739775</xdr:colOff>
      <xdr:row>55</xdr:row>
      <xdr:rowOff>25401</xdr:rowOff>
    </xdr:from>
    <xdr:to>
      <xdr:col>27</xdr:col>
      <xdr:colOff>539750</xdr:colOff>
      <xdr:row>72</xdr:row>
      <xdr:rowOff>111125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730250</xdr:colOff>
      <xdr:row>72</xdr:row>
      <xdr:rowOff>111124</xdr:rowOff>
    </xdr:from>
    <xdr:to>
      <xdr:col>27</xdr:col>
      <xdr:colOff>539750</xdr:colOff>
      <xdr:row>91</xdr:row>
      <xdr:rowOff>44449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60324</xdr:colOff>
      <xdr:row>55</xdr:row>
      <xdr:rowOff>0</xdr:rowOff>
    </xdr:from>
    <xdr:to>
      <xdr:col>21</xdr:col>
      <xdr:colOff>0</xdr:colOff>
      <xdr:row>72</xdr:row>
      <xdr:rowOff>114300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72</xdr:row>
      <xdr:rowOff>98424</xdr:rowOff>
    </xdr:from>
    <xdr:to>
      <xdr:col>21</xdr:col>
      <xdr:colOff>0</xdr:colOff>
      <xdr:row>91</xdr:row>
      <xdr:rowOff>28575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736600</xdr:colOff>
      <xdr:row>93</xdr:row>
      <xdr:rowOff>12700</xdr:rowOff>
    </xdr:from>
    <xdr:to>
      <xdr:col>15</xdr:col>
      <xdr:colOff>0</xdr:colOff>
      <xdr:row>113</xdr:row>
      <xdr:rowOff>165100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12</xdr:row>
      <xdr:rowOff>19050</xdr:rowOff>
    </xdr:from>
    <xdr:to>
      <xdr:col>18</xdr:col>
      <xdr:colOff>514350</xdr:colOff>
      <xdr:row>26</xdr:row>
      <xdr:rowOff>95250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266700</xdr:colOff>
      <xdr:row>12</xdr:row>
      <xdr:rowOff>19050</xdr:rowOff>
    </xdr:from>
    <xdr:to>
      <xdr:col>10</xdr:col>
      <xdr:colOff>514350</xdr:colOff>
      <xdr:row>26</xdr:row>
      <xdr:rowOff>95250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opLeftCell="N19" workbookViewId="0">
      <selection activeCell="R32" sqref="R32:AD43"/>
    </sheetView>
  </sheetViews>
  <sheetFormatPr baseColWidth="10" defaultRowHeight="15" x14ac:dyDescent="0.25"/>
  <cols>
    <col min="6" max="6" width="10.85546875" customWidth="1"/>
    <col min="17" max="17" width="12.57031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62</v>
      </c>
      <c r="E1" s="1" t="s">
        <v>63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/>
    </row>
    <row r="2" spans="1:24" x14ac:dyDescent="0.25">
      <c r="A2" s="1" t="s">
        <v>14</v>
      </c>
      <c r="B2" s="19">
        <v>725867.75796296401</v>
      </c>
      <c r="C2" s="19">
        <v>219268.12047935699</v>
      </c>
      <c r="D2" s="19">
        <v>839706.96450861299</v>
      </c>
      <c r="E2" s="19">
        <v>280846.39444444398</v>
      </c>
      <c r="F2" s="19">
        <v>2275409.2592592598</v>
      </c>
      <c r="G2" s="19">
        <v>1294253.61062538</v>
      </c>
      <c r="H2" s="3">
        <f>+F2+G2</f>
        <v>3569662.86988464</v>
      </c>
      <c r="I2" s="19">
        <v>426504.62962963001</v>
      </c>
      <c r="J2" s="19">
        <v>5993615.7407407397</v>
      </c>
      <c r="K2" s="19">
        <v>34120.370370370401</v>
      </c>
      <c r="L2" s="19">
        <v>1009.25925925926</v>
      </c>
      <c r="M2" s="19">
        <v>16740.740740740701</v>
      </c>
      <c r="N2" s="19">
        <v>16370.3703703704</v>
      </c>
      <c r="O2" s="19">
        <v>3412.0370370370401</v>
      </c>
      <c r="P2" s="4">
        <f t="shared" ref="P2:P13" si="0">+SUM(B2:G2)+I2</f>
        <v>6061856.7369096475</v>
      </c>
    </row>
    <row r="3" spans="1:24" x14ac:dyDescent="0.25">
      <c r="A3" s="1" t="s">
        <v>15</v>
      </c>
      <c r="B3" s="19">
        <v>619684.23518518498</v>
      </c>
      <c r="C3" s="19">
        <v>165941.35880430299</v>
      </c>
      <c r="D3" s="19">
        <v>745679.50586537505</v>
      </c>
      <c r="E3" s="19">
        <v>274806.32166666602</v>
      </c>
      <c r="F3" s="19">
        <v>2395753.7037037001</v>
      </c>
      <c r="G3" s="19">
        <v>1135894.27305</v>
      </c>
      <c r="H3" s="3">
        <f t="shared" ref="H3:H13" si="1">+F3+G3</f>
        <v>3531647.9767537001</v>
      </c>
      <c r="I3" s="19">
        <v>405324.07407407399</v>
      </c>
      <c r="J3" s="19">
        <v>5678231.4814814804</v>
      </c>
      <c r="K3" s="19">
        <v>32425.925925925902</v>
      </c>
      <c r="L3" s="19">
        <v>1074.07407407407</v>
      </c>
      <c r="M3" s="19">
        <v>16435.185185185201</v>
      </c>
      <c r="N3" s="19">
        <v>14916.666666666701</v>
      </c>
      <c r="O3" s="19">
        <v>3242.5925925925899</v>
      </c>
      <c r="P3" s="4">
        <f t="shared" si="0"/>
        <v>5743083.4723493028</v>
      </c>
    </row>
    <row r="4" spans="1:24" x14ac:dyDescent="0.25">
      <c r="A4" s="1" t="s">
        <v>16</v>
      </c>
      <c r="B4" s="19">
        <v>606529.66351851902</v>
      </c>
      <c r="C4" s="19">
        <v>107025.38016899501</v>
      </c>
      <c r="D4" s="19">
        <v>780935.33730454196</v>
      </c>
      <c r="E4" s="19">
        <v>304611.95157407399</v>
      </c>
      <c r="F4" s="19">
        <v>2064344.4444444401</v>
      </c>
      <c r="G4" s="19">
        <v>967401.43602241599</v>
      </c>
      <c r="H4" s="3">
        <f t="shared" si="1"/>
        <v>3031745.8804668561</v>
      </c>
      <c r="I4" s="19">
        <v>377314.81481481501</v>
      </c>
      <c r="J4" s="19">
        <v>5147792.5925925896</v>
      </c>
      <c r="K4" s="19">
        <v>30185.185185185201</v>
      </c>
      <c r="L4" s="19">
        <v>629.62962962963002</v>
      </c>
      <c r="M4" s="19">
        <v>19990.740740740701</v>
      </c>
      <c r="N4" s="19">
        <v>9564.8148148148193</v>
      </c>
      <c r="O4" s="19">
        <v>3018.5185185185201</v>
      </c>
      <c r="P4" s="4">
        <f t="shared" si="0"/>
        <v>5208163.0278478013</v>
      </c>
    </row>
    <row r="5" spans="1:24" x14ac:dyDescent="0.25">
      <c r="A5" s="1" t="s">
        <v>17</v>
      </c>
      <c r="B5" s="19">
        <v>536347.79287037102</v>
      </c>
      <c r="C5" s="19">
        <v>73366.853470636997</v>
      </c>
      <c r="D5" s="19">
        <v>761922.57077139604</v>
      </c>
      <c r="E5" s="19">
        <v>313879.66935185198</v>
      </c>
      <c r="F5" s="19">
        <v>2124931.4814814799</v>
      </c>
      <c r="G5" s="19">
        <v>1004935.9167462999</v>
      </c>
      <c r="H5" s="3">
        <f t="shared" si="1"/>
        <v>3129867.3982277801</v>
      </c>
      <c r="I5" s="19">
        <v>383796.296296296</v>
      </c>
      <c r="J5" s="19">
        <v>5137773.1481481502</v>
      </c>
      <c r="K5" s="19">
        <v>30703.703703703701</v>
      </c>
      <c r="L5" s="19">
        <v>546.29629629629596</v>
      </c>
      <c r="M5" s="19">
        <v>22481.4814814815</v>
      </c>
      <c r="N5" s="19">
        <v>7675.9259259259297</v>
      </c>
      <c r="O5" s="19">
        <v>3070.37037037037</v>
      </c>
      <c r="P5" s="4">
        <f t="shared" si="0"/>
        <v>5199180.5809883317</v>
      </c>
    </row>
    <row r="6" spans="1:24" x14ac:dyDescent="0.25">
      <c r="A6" s="1" t="s">
        <v>18</v>
      </c>
      <c r="B6" s="19">
        <v>695640.89611111104</v>
      </c>
      <c r="C6" s="19">
        <v>83786.241548148202</v>
      </c>
      <c r="D6" s="19">
        <v>585604.12256824004</v>
      </c>
      <c r="E6" s="19">
        <v>383468.49453703599</v>
      </c>
      <c r="F6" s="19">
        <v>2724048.1481481502</v>
      </c>
      <c r="G6" s="19">
        <v>1471490.1036698101</v>
      </c>
      <c r="H6" s="3">
        <f t="shared" si="1"/>
        <v>4195538.2518179603</v>
      </c>
      <c r="I6" s="19">
        <v>450231.48148148099</v>
      </c>
      <c r="J6" s="19">
        <v>6322232.4074074104</v>
      </c>
      <c r="K6" s="19">
        <v>36018.518518518496</v>
      </c>
      <c r="L6" s="19">
        <v>1185.18518518519</v>
      </c>
      <c r="M6" s="19">
        <v>25064.814814814799</v>
      </c>
      <c r="N6" s="19">
        <v>9768.5185185185201</v>
      </c>
      <c r="O6" s="19">
        <v>3601.8518518518499</v>
      </c>
      <c r="P6" s="4">
        <f t="shared" si="0"/>
        <v>6394269.4880639771</v>
      </c>
    </row>
    <row r="7" spans="1:24" x14ac:dyDescent="0.25">
      <c r="A7" s="1" t="s">
        <v>19</v>
      </c>
      <c r="B7" s="19">
        <v>945504.98037036997</v>
      </c>
      <c r="C7" s="19">
        <v>87871.4610336185</v>
      </c>
      <c r="D7" s="19">
        <v>798664.63833518396</v>
      </c>
      <c r="E7" s="19">
        <v>568528.94129629596</v>
      </c>
      <c r="F7" s="19">
        <v>2965307.40740741</v>
      </c>
      <c r="G7" s="19">
        <v>1940307.77834815</v>
      </c>
      <c r="H7" s="3">
        <f t="shared" si="1"/>
        <v>4905615.1857555602</v>
      </c>
      <c r="I7" s="19">
        <v>500000</v>
      </c>
      <c r="J7" s="19">
        <v>7726185.1851851903</v>
      </c>
      <c r="K7" s="19">
        <v>40000</v>
      </c>
      <c r="L7" s="19">
        <v>1425.92592592593</v>
      </c>
      <c r="M7" s="19">
        <v>27685.185185185201</v>
      </c>
      <c r="N7" s="19">
        <v>10888.8888888889</v>
      </c>
      <c r="O7" s="19">
        <v>4000</v>
      </c>
      <c r="P7" s="4">
        <f t="shared" si="0"/>
        <v>7806185.2067910284</v>
      </c>
    </row>
    <row r="8" spans="1:24" x14ac:dyDescent="0.25">
      <c r="A8" s="1" t="s">
        <v>20</v>
      </c>
      <c r="B8" s="19">
        <v>1077700.26055556</v>
      </c>
      <c r="C8" s="19">
        <v>101673.86615954401</v>
      </c>
      <c r="D8" s="19">
        <v>967085.69461666397</v>
      </c>
      <c r="E8" s="19">
        <v>623225.47796296305</v>
      </c>
      <c r="F8" s="19">
        <v>2980300</v>
      </c>
      <c r="G8" s="19">
        <v>2021646.31792037</v>
      </c>
      <c r="H8" s="3">
        <f t="shared" si="1"/>
        <v>5001946.31792037</v>
      </c>
      <c r="I8" s="19">
        <v>500000</v>
      </c>
      <c r="J8" s="19">
        <v>8191631.4814814804</v>
      </c>
      <c r="K8" s="19">
        <v>40000</v>
      </c>
      <c r="L8" s="19">
        <v>1092.5925925925901</v>
      </c>
      <c r="M8" s="19">
        <v>27444.444444444402</v>
      </c>
      <c r="N8" s="19">
        <v>11462.962962963</v>
      </c>
      <c r="O8" s="19">
        <v>4000</v>
      </c>
      <c r="P8" s="4">
        <f t="shared" si="0"/>
        <v>8271631.6172151016</v>
      </c>
    </row>
    <row r="9" spans="1:24" x14ac:dyDescent="0.25">
      <c r="A9" s="1" t="s">
        <v>21</v>
      </c>
      <c r="B9" s="19">
        <v>1000397.15824074</v>
      </c>
      <c r="C9" s="19">
        <v>108464.081281159</v>
      </c>
      <c r="D9" s="19">
        <v>811520.25815740798</v>
      </c>
      <c r="E9" s="19">
        <v>573656.86777777795</v>
      </c>
      <c r="F9" s="19">
        <v>2859948.1481481502</v>
      </c>
      <c r="G9" s="19">
        <v>1732025.50974232</v>
      </c>
      <c r="H9" s="3">
        <f t="shared" si="1"/>
        <v>4591973.6578904707</v>
      </c>
      <c r="I9" s="19">
        <v>479629.62962963001</v>
      </c>
      <c r="J9" s="19">
        <v>7488900.92592593</v>
      </c>
      <c r="K9" s="19">
        <v>38370.370370370401</v>
      </c>
      <c r="L9" s="19">
        <v>740.74074074074099</v>
      </c>
      <c r="M9" s="19">
        <v>26731.4814814815</v>
      </c>
      <c r="N9" s="19">
        <v>10898.148148148101</v>
      </c>
      <c r="O9" s="19">
        <v>3837.0370370370401</v>
      </c>
      <c r="P9" s="4">
        <f t="shared" si="0"/>
        <v>7565641.6529771844</v>
      </c>
    </row>
    <row r="10" spans="1:24" x14ac:dyDescent="0.25">
      <c r="A10" s="1" t="s">
        <v>22</v>
      </c>
      <c r="B10" s="19">
        <v>696095.68685185304</v>
      </c>
      <c r="C10" s="19">
        <v>78047.772688292695</v>
      </c>
      <c r="D10" s="19">
        <v>522233.46536666702</v>
      </c>
      <c r="E10" s="19">
        <v>597407.20046296297</v>
      </c>
      <c r="F10" s="19">
        <v>2398477.7777777798</v>
      </c>
      <c r="G10" s="19">
        <v>1007855.71177963</v>
      </c>
      <c r="H10" s="3">
        <f t="shared" si="1"/>
        <v>3406333.4895574097</v>
      </c>
      <c r="I10" s="19">
        <v>375000</v>
      </c>
      <c r="J10" s="19">
        <v>5615117.5925925896</v>
      </c>
      <c r="K10" s="19">
        <v>30000</v>
      </c>
      <c r="L10" s="19">
        <v>601.85185185185196</v>
      </c>
      <c r="M10" s="19">
        <v>20888.888888888901</v>
      </c>
      <c r="N10" s="19">
        <v>8509.2592592592591</v>
      </c>
      <c r="O10" s="19">
        <v>3000</v>
      </c>
      <c r="P10" s="4">
        <f t="shared" si="0"/>
        <v>5675117.6149271857</v>
      </c>
    </row>
    <row r="11" spans="1:24" x14ac:dyDescent="0.25">
      <c r="A11" s="1" t="s">
        <v>23</v>
      </c>
      <c r="B11" s="19">
        <v>273576.23373789102</v>
      </c>
      <c r="C11" s="19">
        <v>37773.371335353797</v>
      </c>
      <c r="D11" s="19">
        <v>207836.32571650101</v>
      </c>
      <c r="E11" s="19">
        <v>255551.20448942599</v>
      </c>
      <c r="F11" s="19">
        <v>994675.78990074096</v>
      </c>
      <c r="G11" s="19">
        <v>291353.64428424899</v>
      </c>
      <c r="H11" s="3">
        <f t="shared" si="1"/>
        <v>1286029.4341849899</v>
      </c>
      <c r="I11" s="19">
        <v>158167.40729166701</v>
      </c>
      <c r="J11" s="19">
        <v>2193627.19805972</v>
      </c>
      <c r="K11" s="19">
        <v>12653.3925833333</v>
      </c>
      <c r="L11" s="19">
        <v>221.600810185185</v>
      </c>
      <c r="M11" s="19">
        <v>8352.0393425925904</v>
      </c>
      <c r="N11" s="19">
        <v>4079.7524305555598</v>
      </c>
      <c r="O11" s="19">
        <v>1265.33925833333</v>
      </c>
      <c r="P11" s="4">
        <f t="shared" si="0"/>
        <v>2218933.9767558286</v>
      </c>
    </row>
    <row r="12" spans="1:24" x14ac:dyDescent="0.25">
      <c r="A12" s="1" t="s">
        <v>24</v>
      </c>
      <c r="B12" s="19">
        <v>405683.70940663898</v>
      </c>
      <c r="C12" s="19">
        <v>66180.593762785706</v>
      </c>
      <c r="D12" s="19">
        <v>251210.544690304</v>
      </c>
      <c r="E12" s="19">
        <v>232277.43626202299</v>
      </c>
      <c r="F12" s="19">
        <v>1218551.8434476401</v>
      </c>
      <c r="G12" s="19">
        <v>515837.73689825903</v>
      </c>
      <c r="H12" s="3">
        <f t="shared" si="1"/>
        <v>1734389.5803458991</v>
      </c>
      <c r="I12" s="19">
        <v>209347.36313657399</v>
      </c>
      <c r="J12" s="19">
        <v>2865593.6334838001</v>
      </c>
      <c r="K12" s="19">
        <v>16747.789050925901</v>
      </c>
      <c r="L12" s="19">
        <v>538.96441203703705</v>
      </c>
      <c r="M12" s="19">
        <v>10487.4009722222</v>
      </c>
      <c r="N12" s="19">
        <v>5721.4236666666702</v>
      </c>
      <c r="O12" s="19">
        <v>1674.7789050925901</v>
      </c>
      <c r="P12" s="4">
        <f t="shared" si="0"/>
        <v>2899089.2276042248</v>
      </c>
    </row>
    <row r="13" spans="1:24" x14ac:dyDescent="0.25">
      <c r="A13" s="1" t="s">
        <v>25</v>
      </c>
      <c r="B13" s="19">
        <v>635454.81855392805</v>
      </c>
      <c r="C13" s="19">
        <v>157020.48405744901</v>
      </c>
      <c r="D13" s="19">
        <v>772660.41070391005</v>
      </c>
      <c r="E13" s="19">
        <v>256444.84340898201</v>
      </c>
      <c r="F13" s="19">
        <v>2173340.45695</v>
      </c>
      <c r="G13" s="19">
        <v>1024223.94103793</v>
      </c>
      <c r="H13" s="3">
        <f t="shared" si="1"/>
        <v>3197564.3979879301</v>
      </c>
      <c r="I13" s="19">
        <v>371082.41440972203</v>
      </c>
      <c r="J13" s="19">
        <v>5330854.1285032397</v>
      </c>
      <c r="K13" s="19">
        <v>29686.593152777801</v>
      </c>
      <c r="L13" s="19">
        <v>1091.408625</v>
      </c>
      <c r="M13" s="19">
        <v>15335.000967592599</v>
      </c>
      <c r="N13" s="19">
        <v>13260.1835601852</v>
      </c>
      <c r="O13" s="19">
        <v>2968.65931527778</v>
      </c>
      <c r="P13" s="4">
        <f t="shared" si="0"/>
        <v>5390227.3691219212</v>
      </c>
    </row>
    <row r="14" spans="1:24" ht="15.75" thickBot="1" x14ac:dyDescent="0.3">
      <c r="E14" s="6"/>
    </row>
    <row r="15" spans="1:24" ht="15.75" thickBot="1" x14ac:dyDescent="0.3">
      <c r="B15" s="10">
        <v>1500</v>
      </c>
      <c r="C15" s="10">
        <v>229</v>
      </c>
      <c r="D15" s="10">
        <v>596</v>
      </c>
      <c r="E15" s="10">
        <v>945</v>
      </c>
      <c r="F15" s="10">
        <v>1112</v>
      </c>
      <c r="G15" s="10">
        <v>125</v>
      </c>
      <c r="Q15" s="67" t="s">
        <v>67</v>
      </c>
      <c r="R15" s="68"/>
      <c r="S15" s="68"/>
      <c r="T15" s="68"/>
      <c r="U15" s="68"/>
      <c r="V15" s="68"/>
      <c r="W15" s="68"/>
      <c r="X15" s="69"/>
    </row>
    <row r="16" spans="1:24" ht="15.75" thickBot="1" x14ac:dyDescent="0.3">
      <c r="A16" s="29" t="s">
        <v>26</v>
      </c>
      <c r="B16" s="30" t="s">
        <v>1</v>
      </c>
      <c r="C16" s="30" t="s">
        <v>2</v>
      </c>
      <c r="D16" s="30" t="s">
        <v>62</v>
      </c>
      <c r="E16" s="30" t="s">
        <v>63</v>
      </c>
      <c r="F16" s="30" t="s">
        <v>4</v>
      </c>
      <c r="G16" s="30" t="s">
        <v>5</v>
      </c>
      <c r="H16" s="42" t="s">
        <v>6</v>
      </c>
      <c r="I16" s="30" t="s">
        <v>7</v>
      </c>
      <c r="J16" s="30" t="s">
        <v>8</v>
      </c>
      <c r="K16" s="30" t="s">
        <v>9</v>
      </c>
      <c r="L16" s="30" t="s">
        <v>10</v>
      </c>
      <c r="M16" s="30" t="s">
        <v>11</v>
      </c>
      <c r="N16" s="31" t="s">
        <v>12</v>
      </c>
      <c r="Q16" s="29" t="s">
        <v>68</v>
      </c>
      <c r="R16" s="30" t="s">
        <v>1</v>
      </c>
      <c r="S16" s="30" t="s">
        <v>2</v>
      </c>
      <c r="T16" s="30" t="s">
        <v>62</v>
      </c>
      <c r="U16" s="30" t="s">
        <v>63</v>
      </c>
      <c r="V16" s="30" t="s">
        <v>4</v>
      </c>
      <c r="W16" s="30" t="s">
        <v>5</v>
      </c>
      <c r="X16" s="31" t="s">
        <v>7</v>
      </c>
    </row>
    <row r="17" spans="1:30" x14ac:dyDescent="0.25">
      <c r="A17" s="25" t="s">
        <v>14</v>
      </c>
      <c r="B17" s="45">
        <v>213.93525236111199</v>
      </c>
      <c r="C17" s="45">
        <v>64.429996748411895</v>
      </c>
      <c r="D17" s="45">
        <v>268.52428655004599</v>
      </c>
      <c r="E17" s="45">
        <v>83.618068518518498</v>
      </c>
      <c r="F17" s="45">
        <v>671.58055555555597</v>
      </c>
      <c r="G17" s="45">
        <v>350.69618455157899</v>
      </c>
      <c r="H17" s="46">
        <f>+F17+G17</f>
        <v>1022.276740107135</v>
      </c>
      <c r="I17" s="45">
        <v>125</v>
      </c>
      <c r="J17" s="45">
        <v>1757.7842592592599</v>
      </c>
      <c r="K17" s="45">
        <v>10</v>
      </c>
      <c r="L17" s="45">
        <v>0.296296296296296</v>
      </c>
      <c r="M17" s="45">
        <v>4.8842592592592604</v>
      </c>
      <c r="N17" s="47">
        <v>4.8194444444444402</v>
      </c>
      <c r="O17" s="6">
        <f>+SUM(J17:N17)</f>
        <v>1777.7842592592599</v>
      </c>
      <c r="P17" s="6">
        <f t="shared" ref="P17:P28" si="2">+SUM(B17:G17)+I17</f>
        <v>1777.7843442852231</v>
      </c>
      <c r="Q17" s="25" t="s">
        <v>14</v>
      </c>
      <c r="R17" s="35">
        <f t="shared" ref="R17:R28" si="3">+B17/1500</f>
        <v>0.14262350157407466</v>
      </c>
      <c r="S17" s="35">
        <f t="shared" ref="S17:S28" si="4">+C17/229</f>
        <v>0.28135369759131834</v>
      </c>
      <c r="T17" s="35">
        <f t="shared" ref="T17:T28" si="5">+D17/596</f>
        <v>0.45054410494974156</v>
      </c>
      <c r="U17" s="35">
        <f t="shared" ref="U17:U28" si="6">+E17/945</f>
        <v>8.8484728591024867E-2</v>
      </c>
      <c r="V17" s="35">
        <f t="shared" ref="V17:V28" si="7">+F17/1112</f>
        <v>0.60393934852118347</v>
      </c>
      <c r="W17" s="35">
        <f t="shared" ref="W17:W28" si="8">+G17/O17</f>
        <v>0.19726588461172548</v>
      </c>
      <c r="X17" s="36">
        <f t="shared" ref="X17:X28" si="9">+I17/125</f>
        <v>1</v>
      </c>
    </row>
    <row r="18" spans="1:30" x14ac:dyDescent="0.25">
      <c r="A18" s="26" t="s">
        <v>15</v>
      </c>
      <c r="B18" s="19">
        <v>190.815901296296</v>
      </c>
      <c r="C18" s="19">
        <v>51.815718505670297</v>
      </c>
      <c r="D18" s="19">
        <v>256.28328651768499</v>
      </c>
      <c r="E18" s="19">
        <v>86.516507453703596</v>
      </c>
      <c r="F18" s="19">
        <v>744.32685185185198</v>
      </c>
      <c r="G18" s="19">
        <v>318.93761521527802</v>
      </c>
      <c r="H18" s="3">
        <f t="shared" ref="H18:H28" si="10">+F18+G18</f>
        <v>1063.26446706713</v>
      </c>
      <c r="I18" s="19">
        <v>125</v>
      </c>
      <c r="J18" s="19">
        <v>1753.69583333333</v>
      </c>
      <c r="K18" s="19">
        <v>10</v>
      </c>
      <c r="L18" s="19">
        <v>0.30555555555555602</v>
      </c>
      <c r="M18" s="19">
        <v>5.0879629629629601</v>
      </c>
      <c r="N18" s="41">
        <v>4.6064814814814801</v>
      </c>
      <c r="O18" s="6">
        <f t="shared" ref="O18:O28" si="11">+SUM(J18:N18)</f>
        <v>1773.6958333333303</v>
      </c>
      <c r="P18" s="6">
        <f t="shared" si="2"/>
        <v>1773.6958808404852</v>
      </c>
      <c r="Q18" s="26" t="s">
        <v>15</v>
      </c>
      <c r="R18" s="7">
        <f t="shared" si="3"/>
        <v>0.12721060086419733</v>
      </c>
      <c r="S18" s="7">
        <f t="shared" si="4"/>
        <v>0.2262695131251978</v>
      </c>
      <c r="T18" s="7">
        <f t="shared" si="5"/>
        <v>0.43000551429141776</v>
      </c>
      <c r="U18" s="7">
        <f t="shared" si="6"/>
        <v>9.1551859739368885E-2</v>
      </c>
      <c r="V18" s="7">
        <f t="shared" si="7"/>
        <v>0.66935867972288843</v>
      </c>
      <c r="W18" s="7">
        <f t="shared" si="8"/>
        <v>0.17981528130214655</v>
      </c>
      <c r="X18" s="27">
        <f t="shared" si="9"/>
        <v>1</v>
      </c>
    </row>
    <row r="19" spans="1:30" x14ac:dyDescent="0.25">
      <c r="A19" s="26" t="s">
        <v>16</v>
      </c>
      <c r="B19" s="19">
        <v>204.29980875000001</v>
      </c>
      <c r="C19" s="19">
        <v>36.641816572255699</v>
      </c>
      <c r="D19" s="19">
        <v>277.81417741009301</v>
      </c>
      <c r="E19" s="19">
        <v>102.753688518519</v>
      </c>
      <c r="F19" s="19">
        <v>693.417592592593</v>
      </c>
      <c r="G19" s="19">
        <v>285.03034639361601</v>
      </c>
      <c r="H19" s="3">
        <f t="shared" si="10"/>
        <v>978.44793898620901</v>
      </c>
      <c r="I19" s="19">
        <v>125</v>
      </c>
      <c r="J19" s="19">
        <v>1704.9574074074101</v>
      </c>
      <c r="K19" s="19">
        <v>10</v>
      </c>
      <c r="L19" s="19">
        <v>0.23148148148148101</v>
      </c>
      <c r="M19" s="19">
        <v>6.5370370370370399</v>
      </c>
      <c r="N19" s="41">
        <v>3.2314814814814801</v>
      </c>
      <c r="O19" s="6">
        <f t="shared" si="11"/>
        <v>1724.9574074074101</v>
      </c>
      <c r="P19" s="6">
        <f t="shared" si="2"/>
        <v>1724.9574302370766</v>
      </c>
      <c r="Q19" s="26" t="s">
        <v>16</v>
      </c>
      <c r="R19" s="7">
        <f t="shared" si="3"/>
        <v>0.13619987250000001</v>
      </c>
      <c r="S19" s="7">
        <f t="shared" si="4"/>
        <v>0.16000793262993754</v>
      </c>
      <c r="T19" s="7">
        <f t="shared" si="5"/>
        <v>0.46613117015116279</v>
      </c>
      <c r="U19" s="7">
        <f t="shared" si="6"/>
        <v>0.10873406192435874</v>
      </c>
      <c r="V19" s="7">
        <f t="shared" si="7"/>
        <v>0.62357697175592897</v>
      </c>
      <c r="W19" s="7">
        <f t="shared" si="8"/>
        <v>0.16523906339346264</v>
      </c>
      <c r="X19" s="27">
        <f t="shared" si="9"/>
        <v>1</v>
      </c>
    </row>
    <row r="20" spans="1:30" x14ac:dyDescent="0.25">
      <c r="A20" s="26" t="s">
        <v>17</v>
      </c>
      <c r="B20" s="19">
        <v>177.62871694444499</v>
      </c>
      <c r="C20" s="19">
        <v>24.753253028205101</v>
      </c>
      <c r="D20" s="19">
        <v>261.75266437564898</v>
      </c>
      <c r="E20" s="19">
        <v>102.800749861111</v>
      </c>
      <c r="F20" s="19">
        <v>705.62777777777796</v>
      </c>
      <c r="G20" s="19">
        <v>291.81647792240699</v>
      </c>
      <c r="H20" s="3">
        <f t="shared" si="10"/>
        <v>997.44425570018495</v>
      </c>
      <c r="I20" s="19">
        <v>125</v>
      </c>
      <c r="J20" s="19">
        <v>1669.37962962963</v>
      </c>
      <c r="K20" s="19">
        <v>10</v>
      </c>
      <c r="L20" s="19">
        <v>0.21296296296296299</v>
      </c>
      <c r="M20" s="19">
        <v>7.2314814814814801</v>
      </c>
      <c r="N20" s="41">
        <v>2.5555555555555598</v>
      </c>
      <c r="O20" s="6">
        <f t="shared" si="11"/>
        <v>1689.3796296296302</v>
      </c>
      <c r="P20" s="6">
        <f t="shared" si="2"/>
        <v>1689.379639909595</v>
      </c>
      <c r="Q20" s="26" t="s">
        <v>17</v>
      </c>
      <c r="R20" s="7">
        <f t="shared" si="3"/>
        <v>0.11841914462962999</v>
      </c>
      <c r="S20" s="7">
        <f t="shared" si="4"/>
        <v>0.10809280798342839</v>
      </c>
      <c r="T20" s="7">
        <f t="shared" si="5"/>
        <v>0.43918232277793451</v>
      </c>
      <c r="U20" s="7">
        <f t="shared" si="6"/>
        <v>0.10878386228688995</v>
      </c>
      <c r="V20" s="7">
        <f t="shared" si="7"/>
        <v>0.63455735411670677</v>
      </c>
      <c r="W20" s="7">
        <f t="shared" si="8"/>
        <v>0.17273588055893815</v>
      </c>
      <c r="X20" s="27">
        <f t="shared" si="9"/>
        <v>1</v>
      </c>
    </row>
    <row r="21" spans="1:30" x14ac:dyDescent="0.25">
      <c r="A21" s="26" t="s">
        <v>18</v>
      </c>
      <c r="B21" s="19">
        <v>194.66581958333299</v>
      </c>
      <c r="C21" s="19">
        <v>23.0295962689815</v>
      </c>
      <c r="D21" s="19">
        <v>176.901350160741</v>
      </c>
      <c r="E21" s="19">
        <v>108.56037736111099</v>
      </c>
      <c r="F21" s="19">
        <v>761.58703703703702</v>
      </c>
      <c r="G21" s="19">
        <v>385.92712942833299</v>
      </c>
      <c r="H21" s="3">
        <f t="shared" si="10"/>
        <v>1147.51416646537</v>
      </c>
      <c r="I21" s="19">
        <v>125</v>
      </c>
      <c r="J21" s="19">
        <v>1755.6712962962999</v>
      </c>
      <c r="K21" s="19">
        <v>10</v>
      </c>
      <c r="L21" s="19">
        <v>0.33796296296296302</v>
      </c>
      <c r="M21" s="19">
        <v>6.9583333333333304</v>
      </c>
      <c r="N21" s="41">
        <v>2.7037037037037002</v>
      </c>
      <c r="O21" s="6">
        <f t="shared" si="11"/>
        <v>1775.6712962962999</v>
      </c>
      <c r="P21" s="6">
        <f t="shared" si="2"/>
        <v>1775.6713098395367</v>
      </c>
      <c r="Q21" s="26" t="s">
        <v>18</v>
      </c>
      <c r="R21" s="7">
        <f t="shared" si="3"/>
        <v>0.12977721305555531</v>
      </c>
      <c r="S21" s="7">
        <f t="shared" si="4"/>
        <v>0.10056592257197161</v>
      </c>
      <c r="T21" s="7">
        <f t="shared" si="5"/>
        <v>0.29681434590728356</v>
      </c>
      <c r="U21" s="7">
        <f t="shared" si="6"/>
        <v>0.11487870620223385</v>
      </c>
      <c r="V21" s="7">
        <f t="shared" si="7"/>
        <v>0.68488042899014123</v>
      </c>
      <c r="W21" s="7">
        <f t="shared" si="8"/>
        <v>0.21734153738549519</v>
      </c>
      <c r="X21" s="27">
        <f t="shared" si="9"/>
        <v>1</v>
      </c>
    </row>
    <row r="22" spans="1:30" x14ac:dyDescent="0.25">
      <c r="A22" s="26" t="s">
        <v>19</v>
      </c>
      <c r="B22" s="19">
        <v>236.376245092592</v>
      </c>
      <c r="C22" s="19">
        <v>21.967865258404601</v>
      </c>
      <c r="D22" s="19">
        <v>199.666159583796</v>
      </c>
      <c r="E22" s="19">
        <v>142.132235324074</v>
      </c>
      <c r="F22" s="19">
        <v>741.32685185185198</v>
      </c>
      <c r="G22" s="19">
        <v>485.07694458703702</v>
      </c>
      <c r="H22" s="3">
        <f t="shared" si="10"/>
        <v>1226.403796438889</v>
      </c>
      <c r="I22" s="19">
        <v>125</v>
      </c>
      <c r="J22" s="19">
        <v>1931.5462962962999</v>
      </c>
      <c r="K22" s="19">
        <v>10</v>
      </c>
      <c r="L22" s="19">
        <v>0.35648148148148101</v>
      </c>
      <c r="M22" s="19">
        <v>6.9212962962963003</v>
      </c>
      <c r="N22" s="41">
        <v>2.7222222222222201</v>
      </c>
      <c r="O22" s="6">
        <f t="shared" si="11"/>
        <v>1951.5462962962999</v>
      </c>
      <c r="P22" s="6">
        <f t="shared" si="2"/>
        <v>1951.5463016977556</v>
      </c>
      <c r="Q22" s="26" t="s">
        <v>19</v>
      </c>
      <c r="R22" s="7">
        <f t="shared" si="3"/>
        <v>0.15758416339506134</v>
      </c>
      <c r="S22" s="7">
        <f t="shared" si="4"/>
        <v>9.5929542613120533E-2</v>
      </c>
      <c r="T22" s="7">
        <f t="shared" si="5"/>
        <v>0.33501033487214094</v>
      </c>
      <c r="U22" s="7">
        <f t="shared" si="6"/>
        <v>0.15040448182441693</v>
      </c>
      <c r="V22" s="7">
        <f t="shared" si="7"/>
        <v>0.66666083799626974</v>
      </c>
      <c r="W22" s="7">
        <f t="shared" si="8"/>
        <v>0.24856030600331125</v>
      </c>
      <c r="X22" s="27">
        <f t="shared" si="9"/>
        <v>1</v>
      </c>
    </row>
    <row r="23" spans="1:30" x14ac:dyDescent="0.25">
      <c r="A23" s="26" t="s">
        <v>20</v>
      </c>
      <c r="B23" s="19">
        <v>269.42506513888901</v>
      </c>
      <c r="C23" s="19">
        <v>25.418466539886101</v>
      </c>
      <c r="D23" s="19">
        <v>241.77142365416699</v>
      </c>
      <c r="E23" s="19">
        <v>155.80636949074099</v>
      </c>
      <c r="F23" s="19">
        <v>745.07500000000005</v>
      </c>
      <c r="G23" s="19">
        <v>505.411579480093</v>
      </c>
      <c r="H23" s="3">
        <f t="shared" si="10"/>
        <v>1250.486579480093</v>
      </c>
      <c r="I23" s="19">
        <v>125</v>
      </c>
      <c r="J23" s="19">
        <v>2047.9078703703699</v>
      </c>
      <c r="K23" s="19">
        <v>10</v>
      </c>
      <c r="L23" s="19">
        <v>0.27314814814814797</v>
      </c>
      <c r="M23" s="19">
        <v>6.8611111111111098</v>
      </c>
      <c r="N23" s="41">
        <v>2.86574074074074</v>
      </c>
      <c r="O23" s="6">
        <f t="shared" si="11"/>
        <v>2067.9078703703703</v>
      </c>
      <c r="P23" s="6">
        <f t="shared" si="2"/>
        <v>2067.9079043037764</v>
      </c>
      <c r="Q23" s="26" t="s">
        <v>20</v>
      </c>
      <c r="R23" s="7">
        <f t="shared" si="3"/>
        <v>0.17961671009259267</v>
      </c>
      <c r="S23" s="7">
        <f t="shared" si="4"/>
        <v>0.11099767047985197</v>
      </c>
      <c r="T23" s="7">
        <f t="shared" si="5"/>
        <v>0.40565675109759564</v>
      </c>
      <c r="U23" s="7">
        <f t="shared" si="6"/>
        <v>0.16487446506956718</v>
      </c>
      <c r="V23" s="7">
        <f t="shared" si="7"/>
        <v>0.67003147482014391</v>
      </c>
      <c r="W23" s="7">
        <f t="shared" si="8"/>
        <v>0.2444072033971087</v>
      </c>
      <c r="X23" s="27">
        <f t="shared" si="9"/>
        <v>1</v>
      </c>
    </row>
    <row r="24" spans="1:30" x14ac:dyDescent="0.25">
      <c r="A24" s="26" t="s">
        <v>21</v>
      </c>
      <c r="B24" s="19">
        <v>260.95832921296301</v>
      </c>
      <c r="C24" s="19">
        <v>28.2931605719278</v>
      </c>
      <c r="D24" s="19">
        <v>216.09660889814799</v>
      </c>
      <c r="E24" s="19">
        <v>151.98000101851801</v>
      </c>
      <c r="F24" s="19">
        <v>747.58611111111099</v>
      </c>
      <c r="G24" s="19">
        <v>441.28254631597201</v>
      </c>
      <c r="H24" s="3">
        <f t="shared" si="10"/>
        <v>1188.868657427083</v>
      </c>
      <c r="I24" s="19">
        <v>125</v>
      </c>
      <c r="J24" s="19">
        <v>1951.19675925926</v>
      </c>
      <c r="K24" s="19">
        <v>10</v>
      </c>
      <c r="L24" s="19">
        <v>0.19907407407407399</v>
      </c>
      <c r="M24" s="19">
        <v>6.9537037037036997</v>
      </c>
      <c r="N24" s="41">
        <v>2.8472222222222201</v>
      </c>
      <c r="O24" s="6">
        <f t="shared" si="11"/>
        <v>1971.19675925926</v>
      </c>
      <c r="P24" s="6">
        <f t="shared" si="2"/>
        <v>1971.1967571286398</v>
      </c>
      <c r="Q24" s="26" t="s">
        <v>21</v>
      </c>
      <c r="R24" s="7">
        <f t="shared" si="3"/>
        <v>0.17397221947530866</v>
      </c>
      <c r="S24" s="7">
        <f t="shared" si="4"/>
        <v>0.123550919528069</v>
      </c>
      <c r="T24" s="7">
        <f t="shared" si="5"/>
        <v>0.36257820284924158</v>
      </c>
      <c r="U24" s="7">
        <f t="shared" si="6"/>
        <v>0.16082539790319367</v>
      </c>
      <c r="V24" s="7">
        <f t="shared" si="7"/>
        <v>0.67228966826538761</v>
      </c>
      <c r="W24" s="7">
        <f t="shared" si="8"/>
        <v>0.22386529616749065</v>
      </c>
      <c r="X24" s="27">
        <f t="shared" si="9"/>
        <v>1</v>
      </c>
    </row>
    <row r="25" spans="1:30" x14ac:dyDescent="0.25">
      <c r="A25" s="26" t="s">
        <v>22</v>
      </c>
      <c r="B25" s="19">
        <v>237.452747916666</v>
      </c>
      <c r="C25" s="19">
        <v>27.994527080929601</v>
      </c>
      <c r="D25" s="19">
        <v>183.78597957685199</v>
      </c>
      <c r="E25" s="19">
        <v>200.21118814814801</v>
      </c>
      <c r="F25" s="19">
        <v>810.16388888888901</v>
      </c>
      <c r="G25" s="19">
        <v>300.46435727546401</v>
      </c>
      <c r="H25" s="3">
        <f t="shared" si="10"/>
        <v>1110.628246164353</v>
      </c>
      <c r="I25" s="19">
        <v>125</v>
      </c>
      <c r="J25" s="19">
        <v>1865.07268518519</v>
      </c>
      <c r="K25" s="19">
        <v>10</v>
      </c>
      <c r="L25" s="19">
        <v>0.23611111111111099</v>
      </c>
      <c r="M25" s="19">
        <v>6.8101851851851896</v>
      </c>
      <c r="N25" s="41">
        <v>2.9537037037037002</v>
      </c>
      <c r="O25" s="6">
        <f t="shared" si="11"/>
        <v>1885.07268518519</v>
      </c>
      <c r="P25" s="6">
        <f t="shared" si="2"/>
        <v>1885.0726888869485</v>
      </c>
      <c r="Q25" s="26" t="s">
        <v>22</v>
      </c>
      <c r="R25" s="7">
        <f t="shared" si="3"/>
        <v>0.158301831944444</v>
      </c>
      <c r="S25" s="7">
        <f t="shared" si="4"/>
        <v>0.1222468431481642</v>
      </c>
      <c r="T25" s="7">
        <f t="shared" si="5"/>
        <v>0.30836573754505364</v>
      </c>
      <c r="U25" s="7">
        <f t="shared" si="6"/>
        <v>0.21186369116206138</v>
      </c>
      <c r="V25" s="7">
        <f t="shared" si="7"/>
        <v>0.72856464828137502</v>
      </c>
      <c r="W25" s="7">
        <f t="shared" si="8"/>
        <v>0.15939139091920285</v>
      </c>
      <c r="X25" s="27">
        <f t="shared" si="9"/>
        <v>1</v>
      </c>
    </row>
    <row r="26" spans="1:30" x14ac:dyDescent="0.25">
      <c r="A26" s="26" t="s">
        <v>23</v>
      </c>
      <c r="B26" s="19">
        <v>246.477402037037</v>
      </c>
      <c r="C26" s="19">
        <v>33.628900509461999</v>
      </c>
      <c r="D26" s="19">
        <v>213.351044389815</v>
      </c>
      <c r="E26" s="19">
        <v>209.893023194444</v>
      </c>
      <c r="F26" s="19">
        <v>804.78673959962896</v>
      </c>
      <c r="G26" s="19">
        <v>112.88463976939801</v>
      </c>
      <c r="H26" s="3">
        <f t="shared" si="10"/>
        <v>917.67137936902691</v>
      </c>
      <c r="I26" s="19">
        <v>125</v>
      </c>
      <c r="J26" s="19">
        <v>1726.0217592592601</v>
      </c>
      <c r="K26" s="19">
        <v>10</v>
      </c>
      <c r="L26" s="19">
        <v>0.26388888888888901</v>
      </c>
      <c r="M26" s="19">
        <v>6.3842592592592604</v>
      </c>
      <c r="N26" s="41">
        <v>3.3518518518518499</v>
      </c>
      <c r="O26" s="6">
        <f t="shared" si="11"/>
        <v>1746.0217592592603</v>
      </c>
      <c r="P26" s="6">
        <f t="shared" si="2"/>
        <v>1746.0217494997851</v>
      </c>
      <c r="Q26" s="26" t="s">
        <v>23</v>
      </c>
      <c r="R26" s="7">
        <f t="shared" si="3"/>
        <v>0.16431826802469132</v>
      </c>
      <c r="S26" s="7">
        <f t="shared" si="4"/>
        <v>0.14685109392778165</v>
      </c>
      <c r="T26" s="7">
        <f t="shared" si="5"/>
        <v>0.35797155098962247</v>
      </c>
      <c r="U26" s="7">
        <f t="shared" si="6"/>
        <v>0.22210901925337989</v>
      </c>
      <c r="V26" s="7">
        <f t="shared" si="7"/>
        <v>0.7237290823737671</v>
      </c>
      <c r="W26" s="7">
        <f t="shared" si="8"/>
        <v>6.465248166053135E-2</v>
      </c>
      <c r="X26" s="27">
        <f t="shared" si="9"/>
        <v>1</v>
      </c>
    </row>
    <row r="27" spans="1:30" x14ac:dyDescent="0.25">
      <c r="A27" s="26" t="s">
        <v>24</v>
      </c>
      <c r="B27" s="19">
        <v>256.00551782407399</v>
      </c>
      <c r="C27" s="19">
        <v>40.330576899923599</v>
      </c>
      <c r="D27" s="19">
        <v>201.610646534815</v>
      </c>
      <c r="E27" s="19">
        <v>161.50910597222199</v>
      </c>
      <c r="F27" s="19">
        <v>769.07754717268494</v>
      </c>
      <c r="G27" s="19">
        <v>166.37957263089299</v>
      </c>
      <c r="H27" s="3">
        <f t="shared" si="10"/>
        <v>935.45711980357794</v>
      </c>
      <c r="I27" s="19">
        <v>125</v>
      </c>
      <c r="J27" s="19">
        <v>1699.9129629629599</v>
      </c>
      <c r="K27" s="19">
        <v>10</v>
      </c>
      <c r="L27" s="19">
        <v>0.453703703703704</v>
      </c>
      <c r="M27" s="19">
        <v>6.1435185185185199</v>
      </c>
      <c r="N27" s="41">
        <v>3.4027777777777799</v>
      </c>
      <c r="O27" s="6">
        <f t="shared" si="11"/>
        <v>1719.9129629629599</v>
      </c>
      <c r="P27" s="6">
        <f t="shared" si="2"/>
        <v>1719.9129670346124</v>
      </c>
      <c r="Q27" s="26" t="s">
        <v>24</v>
      </c>
      <c r="R27" s="7">
        <f t="shared" si="3"/>
        <v>0.17067034521604932</v>
      </c>
      <c r="S27" s="7">
        <f t="shared" si="4"/>
        <v>0.17611605633154409</v>
      </c>
      <c r="T27" s="7">
        <f t="shared" si="5"/>
        <v>0.338272896870495</v>
      </c>
      <c r="U27" s="7">
        <f t="shared" si="6"/>
        <v>0.17090910684891217</v>
      </c>
      <c r="V27" s="7">
        <f t="shared" si="7"/>
        <v>0.69161649925601165</v>
      </c>
      <c r="W27" s="7">
        <f t="shared" si="8"/>
        <v>9.6737204854985534E-2</v>
      </c>
      <c r="X27" s="27">
        <f t="shared" si="9"/>
        <v>1</v>
      </c>
    </row>
    <row r="28" spans="1:30" ht="15.75" thickBot="1" x14ac:dyDescent="0.3">
      <c r="A28" s="28" t="s">
        <v>25</v>
      </c>
      <c r="B28" s="48">
        <v>222.68789254629601</v>
      </c>
      <c r="C28" s="48">
        <v>52.3485197620886</v>
      </c>
      <c r="D28" s="48">
        <v>281.72799515791598</v>
      </c>
      <c r="E28" s="48">
        <v>94.103268564814897</v>
      </c>
      <c r="F28" s="48">
        <v>734.41203703703695</v>
      </c>
      <c r="G28" s="48">
        <v>302.508270673666</v>
      </c>
      <c r="H28" s="49">
        <f t="shared" si="10"/>
        <v>1036.9203077107029</v>
      </c>
      <c r="I28" s="48">
        <v>125</v>
      </c>
      <c r="J28" s="48">
        <v>1792.7879629629599</v>
      </c>
      <c r="K28" s="48">
        <v>10</v>
      </c>
      <c r="L28" s="48">
        <v>0.39351851851851899</v>
      </c>
      <c r="M28" s="48">
        <v>5.1435185185185199</v>
      </c>
      <c r="N28" s="50">
        <v>4.4629629629629601</v>
      </c>
      <c r="O28" s="6">
        <f t="shared" si="11"/>
        <v>1812.7879629629599</v>
      </c>
      <c r="P28" s="6">
        <f t="shared" si="2"/>
        <v>1812.7879837418184</v>
      </c>
      <c r="Q28" s="28" t="s">
        <v>25</v>
      </c>
      <c r="R28" s="37">
        <f t="shared" si="3"/>
        <v>0.148458595030864</v>
      </c>
      <c r="S28" s="37">
        <f t="shared" si="4"/>
        <v>0.22859615616632575</v>
      </c>
      <c r="T28" s="37">
        <f t="shared" si="5"/>
        <v>0.47269797845287914</v>
      </c>
      <c r="U28" s="37">
        <f t="shared" si="6"/>
        <v>9.9580178375465497E-2</v>
      </c>
      <c r="V28" s="37">
        <f t="shared" si="7"/>
        <v>0.66044247934985334</v>
      </c>
      <c r="W28" s="37">
        <f t="shared" si="8"/>
        <v>0.16687460246548816</v>
      </c>
      <c r="X28" s="38">
        <f t="shared" si="9"/>
        <v>1</v>
      </c>
    </row>
    <row r="29" spans="1:30" ht="15.75" thickBot="1" x14ac:dyDescent="0.3">
      <c r="A29" s="32" t="s">
        <v>66</v>
      </c>
      <c r="B29" s="43">
        <f>+AVERAGE(B17:B28)</f>
        <v>225.89405822530861</v>
      </c>
      <c r="C29" s="43">
        <f t="shared" ref="C29:N29" si="12">+AVERAGE(C17:C28)</f>
        <v>35.887699812178901</v>
      </c>
      <c r="D29" s="43">
        <f t="shared" si="12"/>
        <v>231.60713523414356</v>
      </c>
      <c r="E29" s="43">
        <f t="shared" si="12"/>
        <v>133.32371528549373</v>
      </c>
      <c r="F29" s="43">
        <f t="shared" si="12"/>
        <v>744.08066587300152</v>
      </c>
      <c r="G29" s="43">
        <f t="shared" si="12"/>
        <v>328.86797202031136</v>
      </c>
      <c r="H29" s="43">
        <f t="shared" si="12"/>
        <v>1072.9486378933129</v>
      </c>
      <c r="I29" s="43">
        <f t="shared" si="12"/>
        <v>125</v>
      </c>
      <c r="J29" s="43">
        <f t="shared" si="12"/>
        <v>1804.6612268518522</v>
      </c>
      <c r="K29" s="43">
        <f t="shared" si="12"/>
        <v>10</v>
      </c>
      <c r="L29" s="43">
        <f t="shared" si="12"/>
        <v>0.29668209876543211</v>
      </c>
      <c r="M29" s="43">
        <f t="shared" si="12"/>
        <v>6.3263888888888893</v>
      </c>
      <c r="N29" s="44">
        <f t="shared" si="12"/>
        <v>3.3769290123456774</v>
      </c>
      <c r="O29" s="40"/>
      <c r="P29" s="24"/>
      <c r="Q29" s="32" t="s">
        <v>66</v>
      </c>
      <c r="R29" s="33">
        <f t="shared" ref="R29:X29" si="13">+AVERAGE(R17:R28)</f>
        <v>0.15059603881687236</v>
      </c>
      <c r="S29" s="33">
        <f t="shared" si="13"/>
        <v>0.15671484634139257</v>
      </c>
      <c r="T29" s="33">
        <f t="shared" si="13"/>
        <v>0.388602575896214</v>
      </c>
      <c r="U29" s="33">
        <f t="shared" si="13"/>
        <v>0.14108329659840607</v>
      </c>
      <c r="V29" s="33">
        <f t="shared" si="13"/>
        <v>0.66913728945413808</v>
      </c>
      <c r="W29" s="33">
        <f t="shared" si="13"/>
        <v>0.17807384439332388</v>
      </c>
      <c r="X29" s="34">
        <f t="shared" si="13"/>
        <v>1</v>
      </c>
      <c r="Z29" s="9"/>
      <c r="AA29" s="9"/>
      <c r="AB29" s="9"/>
      <c r="AC29" s="9"/>
    </row>
    <row r="31" spans="1:30" x14ac:dyDescent="0.25">
      <c r="A31" s="1" t="s">
        <v>27</v>
      </c>
      <c r="B31" s="1" t="s">
        <v>1</v>
      </c>
      <c r="C31" s="1" t="s">
        <v>2</v>
      </c>
      <c r="D31" s="1" t="s">
        <v>62</v>
      </c>
      <c r="E31" s="1" t="s">
        <v>63</v>
      </c>
      <c r="F31" s="1" t="s">
        <v>4</v>
      </c>
      <c r="G31" s="1" t="s">
        <v>5</v>
      </c>
      <c r="H31" s="5" t="s">
        <v>32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Q31" s="1" t="s">
        <v>28</v>
      </c>
      <c r="R31" s="1" t="s">
        <v>1</v>
      </c>
      <c r="S31" s="1" t="s">
        <v>2</v>
      </c>
      <c r="T31" s="1" t="s">
        <v>62</v>
      </c>
      <c r="U31" s="1" t="s">
        <v>63</v>
      </c>
      <c r="V31" s="1" t="s">
        <v>4</v>
      </c>
      <c r="W31" s="1" t="s">
        <v>5</v>
      </c>
      <c r="X31" s="1" t="s">
        <v>33</v>
      </c>
      <c r="Y31" s="1" t="s">
        <v>7</v>
      </c>
      <c r="Z31" s="1" t="s">
        <v>8</v>
      </c>
      <c r="AA31" s="1" t="s">
        <v>9</v>
      </c>
      <c r="AB31" s="1" t="s">
        <v>10</v>
      </c>
      <c r="AC31" s="1" t="s">
        <v>11</v>
      </c>
      <c r="AD31" s="1" t="s">
        <v>12</v>
      </c>
    </row>
    <row r="32" spans="1:30" x14ac:dyDescent="0.25">
      <c r="A32" s="1" t="s">
        <v>14</v>
      </c>
      <c r="B32" s="19">
        <f>+B2/B17</f>
        <v>3392.9319733511502</v>
      </c>
      <c r="C32" s="19">
        <f t="shared" ref="C32:D32" si="14">+C2/C17</f>
        <v>3403.1993100288591</v>
      </c>
      <c r="D32" s="19">
        <f t="shared" si="14"/>
        <v>3127.11738404382</v>
      </c>
      <c r="E32" s="19">
        <f>+E2/E17</f>
        <v>3358.6807184172912</v>
      </c>
      <c r="F32" s="19">
        <f t="shared" ref="F32:N32" si="15">+F2/F17</f>
        <v>3388.1404701733186</v>
      </c>
      <c r="G32" s="19">
        <f t="shared" si="15"/>
        <v>3690.5266371240668</v>
      </c>
      <c r="H32" s="3">
        <f t="shared" si="15"/>
        <v>3491.8752719645545</v>
      </c>
      <c r="I32" s="19">
        <f t="shared" si="15"/>
        <v>3412.0370370370401</v>
      </c>
      <c r="J32" s="19">
        <f t="shared" si="15"/>
        <v>3409.7561797865246</v>
      </c>
      <c r="K32" s="19">
        <f t="shared" si="15"/>
        <v>3412.0370370370401</v>
      </c>
      <c r="L32" s="19">
        <f t="shared" si="15"/>
        <v>3406.2500000000059</v>
      </c>
      <c r="M32" s="19">
        <f t="shared" si="15"/>
        <v>3427.4881516587589</v>
      </c>
      <c r="N32" s="19">
        <f t="shared" si="15"/>
        <v>3396.7339097022186</v>
      </c>
      <c r="Q32" s="1" t="s">
        <v>14</v>
      </c>
      <c r="R32" s="12">
        <f t="shared" ref="R32:R43" si="16">+B32/$F32</f>
        <v>1.0014141985021023</v>
      </c>
      <c r="S32" s="12">
        <f t="shared" ref="S32:S43" si="17">+C32/$F32</f>
        <v>1.0044445736497962</v>
      </c>
      <c r="T32" s="12">
        <f t="shared" ref="T32:T43" si="18">+D32/$F32</f>
        <v>0.92295978031980885</v>
      </c>
      <c r="U32" s="12">
        <f t="shared" ref="U32:U43" si="19">+E32/$F32</f>
        <v>0.99130503826055349</v>
      </c>
      <c r="V32" s="12">
        <f t="shared" ref="V32:V43" si="20">+F32/$F32</f>
        <v>1</v>
      </c>
      <c r="W32" s="12">
        <f t="shared" ref="W32:W43" si="21">+G32/$F32</f>
        <v>1.0892484150562034</v>
      </c>
      <c r="X32" s="12">
        <f t="shared" ref="X32:X43" si="22">+H32/F32</f>
        <v>1.030617030995155</v>
      </c>
      <c r="Y32" s="12">
        <f t="shared" ref="Y32:Y43" si="23">+I32/$F32</f>
        <v>1.0070530035794234</v>
      </c>
      <c r="Z32" s="12">
        <f t="shared" ref="Z32:Z43" si="24">+J32/$F32</f>
        <v>1.0063798150647811</v>
      </c>
      <c r="AA32" s="12">
        <f t="shared" ref="AA32:AA43" si="25">+K32/$F32</f>
        <v>1.0070530035794234</v>
      </c>
      <c r="AB32" s="12">
        <f t="shared" ref="AB32:AB43" si="26">+L32/$F32</f>
        <v>1.0053449760970981</v>
      </c>
      <c r="AC32" s="12">
        <f t="shared" ref="AC32:AC43" si="27">+M32/$F32</f>
        <v>1.0116133560080605</v>
      </c>
      <c r="AD32" s="12">
        <f t="shared" ref="AD32:AD43" si="28">+N32/$F32</f>
        <v>1.0025363291765941</v>
      </c>
    </row>
    <row r="33" spans="1:30" x14ac:dyDescent="0.25">
      <c r="A33" s="1" t="s">
        <v>15</v>
      </c>
      <c r="B33" s="19">
        <f t="shared" ref="B33:D33" si="29">+B3/B18</f>
        <v>3247.5502878711814</v>
      </c>
      <c r="C33" s="19">
        <f t="shared" si="29"/>
        <v>3202.5293403225451</v>
      </c>
      <c r="D33" s="19">
        <f t="shared" si="29"/>
        <v>2909.5908515825863</v>
      </c>
      <c r="E33" s="19">
        <f t="shared" ref="E33" si="30">+E3/E18</f>
        <v>3176.3455293629299</v>
      </c>
      <c r="F33" s="19">
        <f t="shared" ref="F33:N33" si="31">+F3/F18</f>
        <v>3218.6850410450352</v>
      </c>
      <c r="G33" s="19">
        <f t="shared" si="31"/>
        <v>3561.4935926679227</v>
      </c>
      <c r="H33" s="3">
        <f t="shared" si="31"/>
        <v>3321.5141539482356</v>
      </c>
      <c r="I33" s="19">
        <f t="shared" si="31"/>
        <v>3242.5925925925917</v>
      </c>
      <c r="J33" s="19">
        <f t="shared" si="31"/>
        <v>3237.8656398405224</v>
      </c>
      <c r="K33" s="19">
        <f t="shared" si="31"/>
        <v>3242.5925925925903</v>
      </c>
      <c r="L33" s="19">
        <f t="shared" si="31"/>
        <v>3515.1515151514964</v>
      </c>
      <c r="M33" s="19">
        <f t="shared" si="31"/>
        <v>3230.2092811646999</v>
      </c>
      <c r="N33" s="19">
        <f t="shared" si="31"/>
        <v>3238.1909547738778</v>
      </c>
      <c r="Q33" s="1" t="s">
        <v>15</v>
      </c>
      <c r="R33" s="12">
        <f t="shared" si="16"/>
        <v>1.0089680246616408</v>
      </c>
      <c r="S33" s="12">
        <f t="shared" si="17"/>
        <v>0.99498065187600815</v>
      </c>
      <c r="T33" s="12">
        <f t="shared" si="18"/>
        <v>0.90396879920810991</v>
      </c>
      <c r="U33" s="12">
        <f t="shared" si="19"/>
        <v>0.98684571148087274</v>
      </c>
      <c r="V33" s="12">
        <f t="shared" si="20"/>
        <v>1</v>
      </c>
      <c r="W33" s="12">
        <f t="shared" si="21"/>
        <v>1.1065057771267937</v>
      </c>
      <c r="X33" s="12">
        <f t="shared" si="22"/>
        <v>1.0319475536102203</v>
      </c>
      <c r="Y33" s="12">
        <f t="shared" si="23"/>
        <v>1.0074277387326454</v>
      </c>
      <c r="Z33" s="12">
        <f t="shared" si="24"/>
        <v>1.0059591412489555</v>
      </c>
      <c r="AA33" s="12">
        <f t="shared" si="25"/>
        <v>1.0074277387326449</v>
      </c>
      <c r="AB33" s="12">
        <f t="shared" si="26"/>
        <v>1.0921079479122335</v>
      </c>
      <c r="AC33" s="12">
        <f t="shared" si="27"/>
        <v>1.0035804187028883</v>
      </c>
      <c r="AD33" s="12">
        <f t="shared" si="28"/>
        <v>1.0060602120058662</v>
      </c>
    </row>
    <row r="34" spans="1:30" x14ac:dyDescent="0.25">
      <c r="A34" s="1" t="s">
        <v>16</v>
      </c>
      <c r="B34" s="19">
        <f t="shared" ref="B34:D34" si="32">+B4/B19</f>
        <v>2968.8214943985795</v>
      </c>
      <c r="C34" s="19">
        <f t="shared" si="32"/>
        <v>2920.8535542430513</v>
      </c>
      <c r="D34" s="19">
        <f t="shared" si="32"/>
        <v>2810.9988647259388</v>
      </c>
      <c r="E34" s="19">
        <f t="shared" ref="E34" si="33">+E4/E19</f>
        <v>2964.4867835491341</v>
      </c>
      <c r="F34" s="19">
        <f t="shared" ref="F34:N34" si="34">+F4/F19</f>
        <v>2977.0580765425061</v>
      </c>
      <c r="G34" s="19">
        <f t="shared" si="34"/>
        <v>3394.0296121538986</v>
      </c>
      <c r="H34" s="3">
        <f t="shared" si="34"/>
        <v>3098.5254908995089</v>
      </c>
      <c r="I34" s="19">
        <f t="shared" si="34"/>
        <v>3018.5185185185201</v>
      </c>
      <c r="J34" s="19">
        <f t="shared" si="34"/>
        <v>3019.3086174630125</v>
      </c>
      <c r="K34" s="19">
        <f t="shared" si="34"/>
        <v>3018.5185185185201</v>
      </c>
      <c r="L34" s="19">
        <f t="shared" si="34"/>
        <v>2720.0000000000073</v>
      </c>
      <c r="M34" s="19">
        <f t="shared" si="34"/>
        <v>3058.0736543909275</v>
      </c>
      <c r="N34" s="19">
        <f t="shared" si="34"/>
        <v>2959.8853868194869</v>
      </c>
      <c r="Q34" s="1" t="s">
        <v>16</v>
      </c>
      <c r="R34" s="12">
        <f t="shared" si="16"/>
        <v>0.99723331492629386</v>
      </c>
      <c r="S34" s="12">
        <f t="shared" si="17"/>
        <v>0.98112078405782077</v>
      </c>
      <c r="T34" s="12">
        <f t="shared" si="18"/>
        <v>0.9442203653583322</v>
      </c>
      <c r="U34" s="12">
        <f t="shared" si="19"/>
        <v>0.99577727653604531</v>
      </c>
      <c r="V34" s="12">
        <f t="shared" si="20"/>
        <v>1</v>
      </c>
      <c r="W34" s="12">
        <f t="shared" si="21"/>
        <v>1.1400616060858493</v>
      </c>
      <c r="X34" s="12">
        <f t="shared" si="22"/>
        <v>1.0408011571269287</v>
      </c>
      <c r="Y34" s="12">
        <f t="shared" si="23"/>
        <v>1.0139266486947964</v>
      </c>
      <c r="Z34" s="12">
        <f t="shared" si="24"/>
        <v>1.0141920445736066</v>
      </c>
      <c r="AA34" s="12">
        <f t="shared" si="25"/>
        <v>1.0139266486947964</v>
      </c>
      <c r="AB34" s="12">
        <f t="shared" si="26"/>
        <v>0.9136536574251044</v>
      </c>
      <c r="AC34" s="12">
        <f t="shared" si="27"/>
        <v>1.0272133011064772</v>
      </c>
      <c r="AD34" s="12">
        <f t="shared" si="28"/>
        <v>0.9942316578039474</v>
      </c>
    </row>
    <row r="35" spans="1:30" x14ac:dyDescent="0.25">
      <c r="A35" s="1" t="s">
        <v>17</v>
      </c>
      <c r="B35" s="19">
        <f t="shared" ref="B35:D35" si="35">+B5/B20</f>
        <v>3019.48807657108</v>
      </c>
      <c r="C35" s="19">
        <f t="shared" si="35"/>
        <v>2963.9277466698668</v>
      </c>
      <c r="D35" s="19">
        <f t="shared" si="35"/>
        <v>2910.849341643906</v>
      </c>
      <c r="E35" s="19">
        <f t="shared" ref="E35" si="36">+E5/E20</f>
        <v>3053.2819048102201</v>
      </c>
      <c r="F35" s="19">
        <f t="shared" ref="F35:N35" si="37">+F5/F20</f>
        <v>3011.405656638819</v>
      </c>
      <c r="G35" s="19">
        <f t="shared" si="37"/>
        <v>3443.7257412636891</v>
      </c>
      <c r="H35" s="3">
        <f t="shared" si="37"/>
        <v>3137.8870351312803</v>
      </c>
      <c r="I35" s="19">
        <f t="shared" si="37"/>
        <v>3070.3703703703682</v>
      </c>
      <c r="J35" s="19">
        <f t="shared" si="37"/>
        <v>3077.6541518528179</v>
      </c>
      <c r="K35" s="19">
        <f t="shared" si="37"/>
        <v>3070.37037037037</v>
      </c>
      <c r="L35" s="19">
        <f t="shared" si="37"/>
        <v>2565.2173913043457</v>
      </c>
      <c r="M35" s="19">
        <f t="shared" si="37"/>
        <v>3108.8348271446894</v>
      </c>
      <c r="N35" s="19">
        <f t="shared" si="37"/>
        <v>3003.6231884057938</v>
      </c>
      <c r="Q35" s="1" t="s">
        <v>17</v>
      </c>
      <c r="R35" s="12">
        <f t="shared" si="16"/>
        <v>1.0026839359600865</v>
      </c>
      <c r="S35" s="12">
        <f t="shared" si="17"/>
        <v>0.98423397064945917</v>
      </c>
      <c r="T35" s="12">
        <f t="shared" si="18"/>
        <v>0.96660818021204453</v>
      </c>
      <c r="U35" s="12">
        <f t="shared" si="19"/>
        <v>1.0139058808231574</v>
      </c>
      <c r="V35" s="12">
        <f t="shared" si="20"/>
        <v>1</v>
      </c>
      <c r="W35" s="12">
        <f t="shared" si="21"/>
        <v>1.1435608927916421</v>
      </c>
      <c r="X35" s="12">
        <f t="shared" si="22"/>
        <v>1.0420007773491511</v>
      </c>
      <c r="Y35" s="12">
        <f t="shared" si="23"/>
        <v>1.0195804619020881</v>
      </c>
      <c r="Z35" s="12">
        <f t="shared" si="24"/>
        <v>1.0219991933228758</v>
      </c>
      <c r="AA35" s="12">
        <f t="shared" si="25"/>
        <v>1.0195804619020887</v>
      </c>
      <c r="AB35" s="12">
        <f t="shared" si="26"/>
        <v>0.85183388881839106</v>
      </c>
      <c r="AC35" s="12">
        <f t="shared" si="27"/>
        <v>1.0323533862968883</v>
      </c>
      <c r="AD35" s="12">
        <f t="shared" si="28"/>
        <v>0.99741566925204239</v>
      </c>
    </row>
    <row r="36" spans="1:30" x14ac:dyDescent="0.25">
      <c r="A36" s="1" t="s">
        <v>18</v>
      </c>
      <c r="B36" s="19">
        <f t="shared" ref="B36:D36" si="38">+B6/B21</f>
        <v>3573.5133039794873</v>
      </c>
      <c r="C36" s="19">
        <f t="shared" si="38"/>
        <v>3638.1984542646828</v>
      </c>
      <c r="D36" s="19">
        <f t="shared" si="38"/>
        <v>3310.3428664401499</v>
      </c>
      <c r="E36" s="19">
        <f t="shared" ref="E36" si="39">+E6/E21</f>
        <v>3532.3062046982518</v>
      </c>
      <c r="F36" s="19">
        <f t="shared" ref="F36:N36" si="40">+F6/F21</f>
        <v>3576.8047717120953</v>
      </c>
      <c r="G36" s="19">
        <f t="shared" si="40"/>
        <v>3812.8703360385734</v>
      </c>
      <c r="H36" s="3">
        <f t="shared" si="40"/>
        <v>3656.1973476469275</v>
      </c>
      <c r="I36" s="19">
        <f t="shared" si="40"/>
        <v>3601.8518518518481</v>
      </c>
      <c r="J36" s="19">
        <f t="shared" si="40"/>
        <v>3601.0342145164423</v>
      </c>
      <c r="K36" s="19">
        <f t="shared" si="40"/>
        <v>3601.8518518518495</v>
      </c>
      <c r="L36" s="19">
        <f t="shared" si="40"/>
        <v>3506.8493150685067</v>
      </c>
      <c r="M36" s="19">
        <f t="shared" si="40"/>
        <v>3602.1290751829665</v>
      </c>
      <c r="N36" s="19">
        <f t="shared" si="40"/>
        <v>3613.0136986301422</v>
      </c>
      <c r="Q36" s="1" t="s">
        <v>18</v>
      </c>
      <c r="R36" s="12">
        <f t="shared" si="16"/>
        <v>0.99907977428384143</v>
      </c>
      <c r="S36" s="12">
        <f t="shared" si="17"/>
        <v>1.0171643929347591</v>
      </c>
      <c r="T36" s="12">
        <f t="shared" si="18"/>
        <v>0.92550280983202804</v>
      </c>
      <c r="U36" s="12">
        <f t="shared" si="19"/>
        <v>0.98755912892820719</v>
      </c>
      <c r="V36" s="12">
        <f t="shared" si="20"/>
        <v>1</v>
      </c>
      <c r="W36" s="12">
        <f t="shared" si="21"/>
        <v>1.0659990073244847</v>
      </c>
      <c r="X36" s="12">
        <f t="shared" si="22"/>
        <v>1.0221965080573379</v>
      </c>
      <c r="Y36" s="12">
        <f t="shared" si="23"/>
        <v>1.0070026411108157</v>
      </c>
      <c r="Z36" s="12">
        <f t="shared" si="24"/>
        <v>1.0067740467682136</v>
      </c>
      <c r="AA36" s="12">
        <f t="shared" si="25"/>
        <v>1.0070026411108159</v>
      </c>
      <c r="AB36" s="12">
        <f t="shared" si="26"/>
        <v>0.98044191363284738</v>
      </c>
      <c r="AC36" s="12">
        <f t="shared" si="27"/>
        <v>1.007080146971161</v>
      </c>
      <c r="AD36" s="12">
        <f t="shared" si="28"/>
        <v>1.0101232606275894</v>
      </c>
    </row>
    <row r="37" spans="1:30" x14ac:dyDescent="0.25">
      <c r="A37" s="1" t="s">
        <v>19</v>
      </c>
      <c r="B37" s="19">
        <f t="shared" ref="B37:D37" si="41">+B7/B22</f>
        <v>4000.0000000000082</v>
      </c>
      <c r="C37" s="19">
        <f t="shared" si="41"/>
        <v>4000.0000000000045</v>
      </c>
      <c r="D37" s="19">
        <f t="shared" si="41"/>
        <v>3999.9999999999995</v>
      </c>
      <c r="E37" s="19">
        <f t="shared" ref="E37" si="42">+E7/E22</f>
        <v>3999.9999999999995</v>
      </c>
      <c r="F37" s="19">
        <f t="shared" ref="F37:N37" si="43">+F7/F22</f>
        <v>4000.0000000000027</v>
      </c>
      <c r="G37" s="19">
        <f t="shared" si="43"/>
        <v>4000.0000000000041</v>
      </c>
      <c r="H37" s="3">
        <f t="shared" si="43"/>
        <v>4000.0000000000032</v>
      </c>
      <c r="I37" s="19">
        <f t="shared" si="43"/>
        <v>4000</v>
      </c>
      <c r="J37" s="19">
        <f t="shared" si="43"/>
        <v>3999.999999999995</v>
      </c>
      <c r="K37" s="19">
        <f t="shared" si="43"/>
        <v>4000</v>
      </c>
      <c r="L37" s="19">
        <f t="shared" si="43"/>
        <v>4000.0000000000168</v>
      </c>
      <c r="M37" s="19">
        <f t="shared" si="43"/>
        <v>4000</v>
      </c>
      <c r="N37" s="19">
        <f t="shared" si="43"/>
        <v>4000.0000000000073</v>
      </c>
      <c r="Q37" s="1" t="s">
        <v>19</v>
      </c>
      <c r="R37" s="12">
        <f t="shared" si="16"/>
        <v>1.0000000000000013</v>
      </c>
      <c r="S37" s="12">
        <f t="shared" si="17"/>
        <v>1.0000000000000004</v>
      </c>
      <c r="T37" s="12">
        <f t="shared" si="18"/>
        <v>0.99999999999999922</v>
      </c>
      <c r="U37" s="12">
        <f t="shared" si="19"/>
        <v>0.99999999999999922</v>
      </c>
      <c r="V37" s="12">
        <f t="shared" si="20"/>
        <v>1</v>
      </c>
      <c r="W37" s="12">
        <f t="shared" si="21"/>
        <v>1.0000000000000004</v>
      </c>
      <c r="X37" s="12">
        <f t="shared" si="22"/>
        <v>1.0000000000000002</v>
      </c>
      <c r="Y37" s="12">
        <f t="shared" si="23"/>
        <v>0.99999999999999933</v>
      </c>
      <c r="Z37" s="12">
        <f t="shared" si="24"/>
        <v>0.99999999999999811</v>
      </c>
      <c r="AA37" s="12">
        <f t="shared" si="25"/>
        <v>0.99999999999999933</v>
      </c>
      <c r="AB37" s="12">
        <f t="shared" si="26"/>
        <v>1.0000000000000036</v>
      </c>
      <c r="AC37" s="12">
        <f t="shared" si="27"/>
        <v>0.99999999999999933</v>
      </c>
      <c r="AD37" s="12">
        <f t="shared" si="28"/>
        <v>1.0000000000000011</v>
      </c>
    </row>
    <row r="38" spans="1:30" x14ac:dyDescent="0.25">
      <c r="A38" s="1" t="s">
        <v>20</v>
      </c>
      <c r="B38" s="19">
        <f t="shared" ref="B38:D38" si="44">+B8/B23</f>
        <v>4000.0000000000146</v>
      </c>
      <c r="C38" s="19">
        <f t="shared" si="44"/>
        <v>3999.9999999999845</v>
      </c>
      <c r="D38" s="19">
        <f t="shared" si="44"/>
        <v>3999.9999999999836</v>
      </c>
      <c r="E38" s="19">
        <f t="shared" ref="E38" si="45">+E8/E23</f>
        <v>3999.9999999999941</v>
      </c>
      <c r="F38" s="19">
        <f t="shared" ref="F38:N38" si="46">+F8/F23</f>
        <v>3999.9999999999995</v>
      </c>
      <c r="G38" s="19">
        <f t="shared" si="46"/>
        <v>3999.9999999999959</v>
      </c>
      <c r="H38" s="3">
        <f t="shared" si="46"/>
        <v>3999.9999999999982</v>
      </c>
      <c r="I38" s="19">
        <f t="shared" si="46"/>
        <v>4000</v>
      </c>
      <c r="J38" s="19">
        <f t="shared" si="46"/>
        <v>4000.0000000000005</v>
      </c>
      <c r="K38" s="19">
        <f t="shared" si="46"/>
        <v>4000</v>
      </c>
      <c r="L38" s="19">
        <f t="shared" si="46"/>
        <v>3999.9999999999936</v>
      </c>
      <c r="M38" s="19">
        <f t="shared" si="46"/>
        <v>3999.9999999999945</v>
      </c>
      <c r="N38" s="19">
        <f t="shared" si="46"/>
        <v>4000.0000000000141</v>
      </c>
      <c r="Q38" s="1" t="s">
        <v>20</v>
      </c>
      <c r="R38" s="12">
        <f t="shared" si="16"/>
        <v>1.0000000000000038</v>
      </c>
      <c r="S38" s="12">
        <f t="shared" si="17"/>
        <v>0.99999999999999623</v>
      </c>
      <c r="T38" s="12">
        <f t="shared" si="18"/>
        <v>0.999999999999996</v>
      </c>
      <c r="U38" s="12">
        <f t="shared" si="19"/>
        <v>0.99999999999999867</v>
      </c>
      <c r="V38" s="12">
        <f t="shared" si="20"/>
        <v>1</v>
      </c>
      <c r="W38" s="12">
        <f t="shared" si="21"/>
        <v>0.99999999999999911</v>
      </c>
      <c r="X38" s="12">
        <f t="shared" si="22"/>
        <v>0.99999999999999967</v>
      </c>
      <c r="Y38" s="12">
        <f t="shared" si="23"/>
        <v>1.0000000000000002</v>
      </c>
      <c r="Z38" s="12">
        <f t="shared" si="24"/>
        <v>1.0000000000000002</v>
      </c>
      <c r="AA38" s="12">
        <f t="shared" si="25"/>
        <v>1.0000000000000002</v>
      </c>
      <c r="AB38" s="12">
        <f t="shared" si="26"/>
        <v>0.99999999999999856</v>
      </c>
      <c r="AC38" s="12">
        <f t="shared" si="27"/>
        <v>0.99999999999999878</v>
      </c>
      <c r="AD38" s="12">
        <f t="shared" si="28"/>
        <v>1.0000000000000036</v>
      </c>
    </row>
    <row r="39" spans="1:30" x14ac:dyDescent="0.25">
      <c r="A39" s="1" t="s">
        <v>21</v>
      </c>
      <c r="B39" s="19">
        <f t="shared" ref="B39:D39" si="47">+B9/B24</f>
        <v>3833.5513614678889</v>
      </c>
      <c r="C39" s="19">
        <f t="shared" si="47"/>
        <v>3833.5795326018124</v>
      </c>
      <c r="D39" s="19">
        <f t="shared" si="47"/>
        <v>3755.3585976904378</v>
      </c>
      <c r="E39" s="19">
        <f t="shared" ref="E39" si="48">+E9/E24</f>
        <v>3774.5549673202113</v>
      </c>
      <c r="F39" s="19">
        <f t="shared" ref="F39:N39" si="49">+F9/F24</f>
        <v>3825.5768875875847</v>
      </c>
      <c r="G39" s="19">
        <f t="shared" si="49"/>
        <v>3924.9807729810732</v>
      </c>
      <c r="H39" s="3">
        <f t="shared" si="49"/>
        <v>3862.4734777921512</v>
      </c>
      <c r="I39" s="19">
        <f t="shared" si="49"/>
        <v>3837.0370370370401</v>
      </c>
      <c r="J39" s="19">
        <f t="shared" si="49"/>
        <v>3838.1064802347091</v>
      </c>
      <c r="K39" s="19">
        <f t="shared" si="49"/>
        <v>3837.0370370370401</v>
      </c>
      <c r="L39" s="19">
        <f t="shared" si="49"/>
        <v>3720.9302325581425</v>
      </c>
      <c r="M39" s="19">
        <f t="shared" si="49"/>
        <v>3844.2077230359569</v>
      </c>
      <c r="N39" s="19">
        <f t="shared" si="49"/>
        <v>3827.6422764227505</v>
      </c>
      <c r="Q39" s="1" t="s">
        <v>21</v>
      </c>
      <c r="R39" s="12">
        <f t="shared" si="16"/>
        <v>1.0020845153854254</v>
      </c>
      <c r="S39" s="12">
        <f t="shared" si="17"/>
        <v>1.0020918792771341</v>
      </c>
      <c r="T39" s="12">
        <f t="shared" si="18"/>
        <v>0.98164504545053688</v>
      </c>
      <c r="U39" s="12">
        <f t="shared" si="19"/>
        <v>0.9866629473758799</v>
      </c>
      <c r="V39" s="12">
        <f t="shared" si="20"/>
        <v>1</v>
      </c>
      <c r="W39" s="12">
        <f t="shared" si="21"/>
        <v>1.0259840249756875</v>
      </c>
      <c r="X39" s="12">
        <f t="shared" si="22"/>
        <v>1.0096447127554229</v>
      </c>
      <c r="Y39" s="12">
        <f t="shared" si="23"/>
        <v>1.0029956656959735</v>
      </c>
      <c r="Z39" s="12">
        <f t="shared" si="24"/>
        <v>1.0032752165268923</v>
      </c>
      <c r="AA39" s="12">
        <f t="shared" si="25"/>
        <v>1.0029956656959735</v>
      </c>
      <c r="AB39" s="12">
        <f t="shared" si="26"/>
        <v>0.97264552298792439</v>
      </c>
      <c r="AC39" s="12">
        <f t="shared" si="27"/>
        <v>1.0048700721475032</v>
      </c>
      <c r="AD39" s="12">
        <f t="shared" si="28"/>
        <v>1.0005398895110087</v>
      </c>
    </row>
    <row r="40" spans="1:30" x14ac:dyDescent="0.25">
      <c r="A40" s="1" t="s">
        <v>22</v>
      </c>
      <c r="B40" s="19">
        <f t="shared" ref="B40:D40" si="50">+B10/B25</f>
        <v>2931.5124501997666</v>
      </c>
      <c r="C40" s="19">
        <f t="shared" si="50"/>
        <v>2787.9653927592262</v>
      </c>
      <c r="D40" s="19">
        <f t="shared" si="50"/>
        <v>2841.5304941598647</v>
      </c>
      <c r="E40" s="19">
        <f t="shared" ref="E40" si="51">+E10/E25</f>
        <v>2983.8851963702764</v>
      </c>
      <c r="F40" s="19">
        <f t="shared" ref="F40:N40" si="52">+F10/F25</f>
        <v>2960.4846755971894</v>
      </c>
      <c r="G40" s="19">
        <f t="shared" si="52"/>
        <v>3354.3270187472976</v>
      </c>
      <c r="H40" s="3">
        <f t="shared" si="52"/>
        <v>3067.0330070583614</v>
      </c>
      <c r="I40" s="19">
        <f t="shared" si="52"/>
        <v>3000</v>
      </c>
      <c r="J40" s="19">
        <f t="shared" si="52"/>
        <v>3010.6695772208168</v>
      </c>
      <c r="K40" s="19">
        <f t="shared" si="52"/>
        <v>3000</v>
      </c>
      <c r="L40" s="19">
        <f t="shared" si="52"/>
        <v>2549.0196078431391</v>
      </c>
      <c r="M40" s="19">
        <f t="shared" si="52"/>
        <v>3067.3011556764104</v>
      </c>
      <c r="N40" s="19">
        <f t="shared" si="52"/>
        <v>2880.8777429467118</v>
      </c>
      <c r="Q40" s="1" t="s">
        <v>22</v>
      </c>
      <c r="R40" s="12">
        <f t="shared" si="16"/>
        <v>0.99021368844222157</v>
      </c>
      <c r="S40" s="12">
        <f t="shared" si="17"/>
        <v>0.9417260003877026</v>
      </c>
      <c r="T40" s="12">
        <f t="shared" si="18"/>
        <v>0.95981935579067668</v>
      </c>
      <c r="U40" s="12">
        <f t="shared" si="19"/>
        <v>1.0079042870804142</v>
      </c>
      <c r="V40" s="12">
        <f t="shared" si="20"/>
        <v>1</v>
      </c>
      <c r="W40" s="12">
        <f t="shared" si="21"/>
        <v>1.1330330625915712</v>
      </c>
      <c r="X40" s="12">
        <f t="shared" si="22"/>
        <v>1.0359901648332901</v>
      </c>
      <c r="Y40" s="12">
        <f t="shared" si="23"/>
        <v>1.0133475862005061</v>
      </c>
      <c r="Z40" s="12">
        <f t="shared" si="24"/>
        <v>1.0169515829746709</v>
      </c>
      <c r="AA40" s="12">
        <f t="shared" si="25"/>
        <v>1.0133475862005061</v>
      </c>
      <c r="AB40" s="12">
        <f t="shared" si="26"/>
        <v>0.86101428892853515</v>
      </c>
      <c r="AC40" s="12">
        <f t="shared" si="27"/>
        <v>1.0360807407515711</v>
      </c>
      <c r="AD40" s="12">
        <f t="shared" si="28"/>
        <v>0.97311016898460412</v>
      </c>
    </row>
    <row r="41" spans="1:30" x14ac:dyDescent="0.25">
      <c r="A41" s="1" t="s">
        <v>23</v>
      </c>
      <c r="B41" s="19">
        <f t="shared" ref="B41:D41" si="53">+B11/B26</f>
        <v>1109.9444877173041</v>
      </c>
      <c r="C41" s="19">
        <f t="shared" si="53"/>
        <v>1123.2413419143957</v>
      </c>
      <c r="D41" s="19">
        <f t="shared" si="53"/>
        <v>974.15190214284576</v>
      </c>
      <c r="E41" s="19">
        <f t="shared" ref="E41" si="54">+E11/E26</f>
        <v>1217.5307239854487</v>
      </c>
      <c r="F41" s="19">
        <f t="shared" ref="F41:N41" si="55">+F11/F26</f>
        <v>1235.949526697693</v>
      </c>
      <c r="G41" s="19">
        <f t="shared" si="55"/>
        <v>2580.9857291428616</v>
      </c>
      <c r="H41" s="3">
        <f t="shared" si="55"/>
        <v>1401.4051904607059</v>
      </c>
      <c r="I41" s="19">
        <f t="shared" si="55"/>
        <v>1265.3392583333361</v>
      </c>
      <c r="J41" s="19">
        <f t="shared" si="55"/>
        <v>1270.9151470959077</v>
      </c>
      <c r="K41" s="19">
        <f t="shared" si="55"/>
        <v>1265.33925833333</v>
      </c>
      <c r="L41" s="19">
        <f t="shared" si="55"/>
        <v>839.7504385964902</v>
      </c>
      <c r="M41" s="19">
        <f t="shared" si="55"/>
        <v>1308.2237113850611</v>
      </c>
      <c r="N41" s="19">
        <f t="shared" si="55"/>
        <v>1217.163708563538</v>
      </c>
      <c r="Q41" s="1" t="s">
        <v>23</v>
      </c>
      <c r="R41" s="12">
        <f t="shared" si="16"/>
        <v>0.89805001235199378</v>
      </c>
      <c r="S41" s="12">
        <f t="shared" si="17"/>
        <v>0.90880842433392894</v>
      </c>
      <c r="T41" s="12">
        <f t="shared" si="18"/>
        <v>0.78818097430374945</v>
      </c>
      <c r="U41" s="12">
        <f t="shared" si="19"/>
        <v>0.98509744749734474</v>
      </c>
      <c r="V41" s="12">
        <f t="shared" si="20"/>
        <v>1</v>
      </c>
      <c r="W41" s="12">
        <f t="shared" si="21"/>
        <v>2.0882614325189652</v>
      </c>
      <c r="X41" s="12">
        <f t="shared" si="22"/>
        <v>1.133869272319793</v>
      </c>
      <c r="Y41" s="12">
        <f t="shared" si="23"/>
        <v>1.023779071071105</v>
      </c>
      <c r="Z41" s="12">
        <f t="shared" si="24"/>
        <v>1.0282904921624418</v>
      </c>
      <c r="AA41" s="12">
        <f t="shared" si="25"/>
        <v>1.0237790710711001</v>
      </c>
      <c r="AB41" s="12">
        <f t="shared" si="26"/>
        <v>0.67943748547742178</v>
      </c>
      <c r="AC41" s="12">
        <f t="shared" si="27"/>
        <v>1.0584766474084712</v>
      </c>
      <c r="AD41" s="12">
        <f t="shared" si="28"/>
        <v>0.98480049732746899</v>
      </c>
    </row>
    <row r="42" spans="1:30" x14ac:dyDescent="0.25">
      <c r="A42" s="1" t="s">
        <v>24</v>
      </c>
      <c r="B42" s="19">
        <f t="shared" ref="B42:D42" si="56">+B12/B27</f>
        <v>1584.6678339387329</v>
      </c>
      <c r="C42" s="19">
        <f t="shared" si="56"/>
        <v>1640.9533125947196</v>
      </c>
      <c r="D42" s="19">
        <f t="shared" si="56"/>
        <v>1246.0182485795654</v>
      </c>
      <c r="E42" s="19">
        <f t="shared" ref="E42" si="57">+E12/E27</f>
        <v>1438.1692899840116</v>
      </c>
      <c r="F42" s="19">
        <f t="shared" ref="F42:N42" si="58">+F12/F27</f>
        <v>1584.4329975921562</v>
      </c>
      <c r="G42" s="19">
        <f t="shared" si="58"/>
        <v>3100.3670026405598</v>
      </c>
      <c r="H42" s="3">
        <f t="shared" si="58"/>
        <v>1854.0556735621153</v>
      </c>
      <c r="I42" s="19">
        <f t="shared" si="58"/>
        <v>1674.7789050925919</v>
      </c>
      <c r="J42" s="19">
        <f t="shared" si="58"/>
        <v>1685.7296202324681</v>
      </c>
      <c r="K42" s="19">
        <f t="shared" si="58"/>
        <v>1674.7789050925901</v>
      </c>
      <c r="L42" s="19">
        <f t="shared" si="58"/>
        <v>1187.9215612244891</v>
      </c>
      <c r="M42" s="19">
        <f t="shared" si="58"/>
        <v>1707.0675282592274</v>
      </c>
      <c r="N42" s="19">
        <f t="shared" si="58"/>
        <v>1681.3979755102041</v>
      </c>
      <c r="Q42" s="1" t="s">
        <v>24</v>
      </c>
      <c r="R42" s="12">
        <f t="shared" si="16"/>
        <v>1.0001482147537533</v>
      </c>
      <c r="S42" s="12">
        <f t="shared" si="17"/>
        <v>1.0356722657811701</v>
      </c>
      <c r="T42" s="12">
        <f t="shared" si="18"/>
        <v>0.78641271071299601</v>
      </c>
      <c r="U42" s="12">
        <f t="shared" si="19"/>
        <v>0.90768703515363547</v>
      </c>
      <c r="V42" s="12">
        <f t="shared" si="20"/>
        <v>1</v>
      </c>
      <c r="W42" s="12">
        <f t="shared" si="21"/>
        <v>1.956767504433542</v>
      </c>
      <c r="X42" s="12">
        <f t="shared" si="22"/>
        <v>1.170169818717296</v>
      </c>
      <c r="Y42" s="12">
        <f t="shared" si="23"/>
        <v>1.057020970680195</v>
      </c>
      <c r="Z42" s="12">
        <f t="shared" si="24"/>
        <v>1.0639324116540434</v>
      </c>
      <c r="AA42" s="12">
        <f t="shared" si="25"/>
        <v>1.0570209706801938</v>
      </c>
      <c r="AB42" s="12">
        <f t="shared" si="26"/>
        <v>0.7497455323322344</v>
      </c>
      <c r="AC42" s="12">
        <f t="shared" si="27"/>
        <v>1.0773996318262984</v>
      </c>
      <c r="AD42" s="12">
        <f t="shared" si="28"/>
        <v>1.0611985347852539</v>
      </c>
    </row>
    <row r="43" spans="1:30" x14ac:dyDescent="0.25">
      <c r="A43" s="1" t="s">
        <v>25</v>
      </c>
      <c r="B43" s="19">
        <f t="shared" ref="B43:D43" si="59">+B13/B28</f>
        <v>2853.5669869066605</v>
      </c>
      <c r="C43" s="19">
        <f t="shared" si="59"/>
        <v>2999.520994501263</v>
      </c>
      <c r="D43" s="19">
        <f t="shared" si="59"/>
        <v>2742.575902940755</v>
      </c>
      <c r="E43" s="19">
        <f t="shared" ref="E43" si="60">+E13/E28</f>
        <v>2725.1427853683122</v>
      </c>
      <c r="F43" s="19">
        <f t="shared" ref="F43:N43" si="61">+F13/F28</f>
        <v>2959.2930771100596</v>
      </c>
      <c r="G43" s="19">
        <f t="shared" si="61"/>
        <v>3385.771697273105</v>
      </c>
      <c r="H43" s="3">
        <f t="shared" si="61"/>
        <v>3083.7127734989249</v>
      </c>
      <c r="I43" s="19">
        <f t="shared" si="61"/>
        <v>2968.6593152777764</v>
      </c>
      <c r="J43" s="19">
        <f t="shared" si="61"/>
        <v>2973.4995094974197</v>
      </c>
      <c r="K43" s="19">
        <f t="shared" si="61"/>
        <v>2968.65931527778</v>
      </c>
      <c r="L43" s="19">
        <f t="shared" si="61"/>
        <v>2773.4619176470555</v>
      </c>
      <c r="M43" s="19">
        <f t="shared" si="61"/>
        <v>2981.4223303330336</v>
      </c>
      <c r="N43" s="19">
        <f t="shared" si="61"/>
        <v>2971.1614616182624</v>
      </c>
      <c r="Q43" s="1" t="s">
        <v>25</v>
      </c>
      <c r="R43" s="12">
        <f t="shared" si="16"/>
        <v>0.96427319381740739</v>
      </c>
      <c r="S43" s="12">
        <f t="shared" si="17"/>
        <v>1.0135937591657831</v>
      </c>
      <c r="T43" s="12">
        <f t="shared" si="18"/>
        <v>0.92676724862245041</v>
      </c>
      <c r="U43" s="12">
        <f t="shared" si="19"/>
        <v>0.92087627496144775</v>
      </c>
      <c r="V43" s="12">
        <f t="shared" si="20"/>
        <v>1</v>
      </c>
      <c r="W43" s="12">
        <f t="shared" si="21"/>
        <v>1.1441150332360894</v>
      </c>
      <c r="X43" s="12">
        <f t="shared" si="22"/>
        <v>1.0420437223170775</v>
      </c>
      <c r="Y43" s="12">
        <f t="shared" si="23"/>
        <v>1.0031650255394318</v>
      </c>
      <c r="Z43" s="12">
        <f t="shared" si="24"/>
        <v>1.004800616909912</v>
      </c>
      <c r="AA43" s="12">
        <f t="shared" si="25"/>
        <v>1.0031650255394329</v>
      </c>
      <c r="AB43" s="12">
        <f t="shared" si="26"/>
        <v>0.93720420565965701</v>
      </c>
      <c r="AC43" s="12">
        <f t="shared" si="27"/>
        <v>1.0074778849699417</v>
      </c>
      <c r="AD43" s="12">
        <f t="shared" si="28"/>
        <v>1.0040105471810157</v>
      </c>
    </row>
    <row r="44" spans="1:30" x14ac:dyDescent="0.25">
      <c r="A44" s="17" t="s">
        <v>66</v>
      </c>
      <c r="B44" s="52">
        <f>+AVERAGE(B32:B43)</f>
        <v>3042.9623547001552</v>
      </c>
      <c r="C44" s="52">
        <f t="shared" ref="C44:N44" si="62">+AVERAGE(C32:C43)</f>
        <v>3042.8307483250337</v>
      </c>
      <c r="D44" s="52">
        <f t="shared" si="62"/>
        <v>2885.7112044958212</v>
      </c>
      <c r="E44" s="52">
        <f t="shared" si="62"/>
        <v>3018.6986753221736</v>
      </c>
      <c r="F44" s="52">
        <f t="shared" si="62"/>
        <v>3061.4859317247046</v>
      </c>
      <c r="G44" s="52">
        <f t="shared" si="62"/>
        <v>3520.7565116694209</v>
      </c>
      <c r="H44" s="52">
        <f t="shared" si="62"/>
        <v>3164.556618496897</v>
      </c>
      <c r="I44" s="52">
        <f t="shared" si="62"/>
        <v>3090.9320738425927</v>
      </c>
      <c r="J44" s="52">
        <f t="shared" si="62"/>
        <v>3093.7115948117203</v>
      </c>
      <c r="K44" s="52">
        <f t="shared" si="62"/>
        <v>3090.9320738425922</v>
      </c>
      <c r="L44" s="52">
        <f t="shared" si="62"/>
        <v>2898.7126649494735</v>
      </c>
      <c r="M44" s="52">
        <f t="shared" si="62"/>
        <v>3111.2464531859769</v>
      </c>
      <c r="N44" s="52">
        <f t="shared" si="62"/>
        <v>3065.8075252827507</v>
      </c>
    </row>
    <row r="45" spans="1:30" x14ac:dyDescent="0.25">
      <c r="B45" s="10">
        <v>1500</v>
      </c>
      <c r="C45" s="10">
        <v>229</v>
      </c>
      <c r="D45" s="10">
        <v>596</v>
      </c>
      <c r="E45" s="10">
        <v>945</v>
      </c>
      <c r="F45" s="10">
        <v>1112</v>
      </c>
      <c r="G45" s="10">
        <v>125</v>
      </c>
    </row>
    <row r="46" spans="1:30" x14ac:dyDescent="0.25">
      <c r="A46" s="1" t="s">
        <v>27</v>
      </c>
      <c r="B46" s="1" t="s">
        <v>1</v>
      </c>
      <c r="C46" s="1" t="s">
        <v>2</v>
      </c>
      <c r="D46" s="1" t="s">
        <v>62</v>
      </c>
      <c r="E46" s="1" t="s">
        <v>63</v>
      </c>
      <c r="F46" s="1" t="s">
        <v>4</v>
      </c>
      <c r="G46" s="1" t="s">
        <v>5</v>
      </c>
      <c r="H46" s="5" t="s">
        <v>32</v>
      </c>
      <c r="I46" s="1" t="s">
        <v>7</v>
      </c>
      <c r="J46" s="1" t="s">
        <v>8</v>
      </c>
      <c r="K46" s="1" t="s">
        <v>9</v>
      </c>
      <c r="L46" s="1" t="s">
        <v>10</v>
      </c>
      <c r="M46" s="1" t="s">
        <v>11</v>
      </c>
      <c r="N46" s="1" t="s">
        <v>12</v>
      </c>
    </row>
    <row r="47" spans="1:30" x14ac:dyDescent="0.25">
      <c r="A47" s="1" t="s">
        <v>14</v>
      </c>
      <c r="B47" s="19">
        <f t="shared" ref="B47:B58" si="63">+B17*R32</f>
        <v>214.23779927454797</v>
      </c>
      <c r="C47" s="19">
        <f t="shared" ref="C47:C58" si="64">+C17*S32</f>
        <v>64.716360614216342</v>
      </c>
      <c r="D47" s="19">
        <f t="shared" ref="D47:D58" si="65">+D17*T32</f>
        <v>247.83711652476384</v>
      </c>
      <c r="E47" s="19">
        <f t="shared" ref="E47:E58" si="66">+E17*U32</f>
        <v>82.891012612023559</v>
      </c>
      <c r="F47" s="19">
        <f t="shared" ref="F47:F58" si="67">+F17*V32</f>
        <v>671.58055555555597</v>
      </c>
      <c r="G47" s="19">
        <f t="shared" ref="G47:G58" si="68">+G17*W32</f>
        <v>381.99526318906521</v>
      </c>
      <c r="H47" s="3">
        <f t="shared" ref="H47:H58" si="69">+H17*X32</f>
        <v>1053.5758187446211</v>
      </c>
      <c r="I47" s="19">
        <f t="shared" ref="I47:I58" si="70">+I17*Y32</f>
        <v>125.88162544742792</v>
      </c>
      <c r="J47" s="19">
        <f t="shared" ref="J47:J58" si="71">+J17*Z32</f>
        <v>1768.9985977571173</v>
      </c>
      <c r="K47" s="19">
        <f t="shared" ref="K47:K58" si="72">+K17*AA32</f>
        <v>10.070530035794235</v>
      </c>
      <c r="L47" s="19">
        <f t="shared" ref="L47:L58" si="73">+L17*AB32</f>
        <v>0.29787999291765838</v>
      </c>
      <c r="M47" s="19">
        <f t="shared" ref="M47:M58" si="74">+M17*AC32</f>
        <v>4.9409819008727043</v>
      </c>
      <c r="N47" s="19">
        <f t="shared" ref="N47:N58" si="75">+N17*AD32</f>
        <v>4.831668142003859</v>
      </c>
    </row>
    <row r="48" spans="1:30" x14ac:dyDescent="0.25">
      <c r="A48" s="1" t="s">
        <v>15</v>
      </c>
      <c r="B48" s="19">
        <f t="shared" si="63"/>
        <v>192.52714300495441</v>
      </c>
      <c r="C48" s="19">
        <f t="shared" si="64"/>
        <v>51.55563737619557</v>
      </c>
      <c r="D48" s="19">
        <f t="shared" si="65"/>
        <v>231.67209477049968</v>
      </c>
      <c r="E48" s="19">
        <f t="shared" si="66"/>
        <v>85.378444352990357</v>
      </c>
      <c r="F48" s="19">
        <f t="shared" si="67"/>
        <v>744.32685185185198</v>
      </c>
      <c r="G48" s="19">
        <f t="shared" si="68"/>
        <v>352.90631377874746</v>
      </c>
      <c r="H48" s="3">
        <f t="shared" si="69"/>
        <v>1097.2331656305994</v>
      </c>
      <c r="I48" s="19">
        <f t="shared" si="70"/>
        <v>125.92846734158067</v>
      </c>
      <c r="J48" s="19">
        <f t="shared" si="71"/>
        <v>1764.1463545118679</v>
      </c>
      <c r="K48" s="19">
        <f t="shared" si="72"/>
        <v>10.074277387326449</v>
      </c>
      <c r="L48" s="19">
        <f t="shared" si="73"/>
        <v>0.33369965075096075</v>
      </c>
      <c r="M48" s="19">
        <f t="shared" si="74"/>
        <v>5.1061800007151552</v>
      </c>
      <c r="N48" s="19">
        <f t="shared" si="75"/>
        <v>4.6343977358603539</v>
      </c>
    </row>
    <row r="49" spans="1:14" x14ac:dyDescent="0.25">
      <c r="A49" s="1" t="s">
        <v>16</v>
      </c>
      <c r="B49" s="19">
        <f t="shared" si="63"/>
        <v>203.73457551857035</v>
      </c>
      <c r="C49" s="19">
        <f t="shared" si="64"/>
        <v>35.950047804674362</v>
      </c>
      <c r="D49" s="19">
        <f t="shared" si="65"/>
        <v>262.31780409588254</v>
      </c>
      <c r="E49" s="19">
        <f t="shared" si="66"/>
        <v>102.31978810700396</v>
      </c>
      <c r="F49" s="19">
        <f t="shared" si="67"/>
        <v>693.417592592593</v>
      </c>
      <c r="G49" s="19">
        <f t="shared" si="68"/>
        <v>324.95215449271183</v>
      </c>
      <c r="H49" s="3">
        <f t="shared" si="69"/>
        <v>1018.3697470853049</v>
      </c>
      <c r="I49" s="19">
        <f t="shared" si="70"/>
        <v>126.74083108684955</v>
      </c>
      <c r="J49" s="19">
        <f t="shared" si="71"/>
        <v>1729.1542389294368</v>
      </c>
      <c r="K49" s="19">
        <f t="shared" si="72"/>
        <v>10.139266486947964</v>
      </c>
      <c r="L49" s="19">
        <f t="shared" si="73"/>
        <v>0.21149390218173669</v>
      </c>
      <c r="M49" s="19">
        <f t="shared" si="74"/>
        <v>6.7149313942701223</v>
      </c>
      <c r="N49" s="19">
        <f t="shared" si="75"/>
        <v>3.2128411904960879</v>
      </c>
    </row>
    <row r="50" spans="1:14" x14ac:dyDescent="0.25">
      <c r="A50" s="1" t="s">
        <v>17</v>
      </c>
      <c r="B50" s="19">
        <f t="shared" si="63"/>
        <v>178.10546104539623</v>
      </c>
      <c r="C50" s="19">
        <f t="shared" si="64"/>
        <v>24.362992514441057</v>
      </c>
      <c r="D50" s="19">
        <f t="shared" si="65"/>
        <v>253.01226657780012</v>
      </c>
      <c r="E50" s="19">
        <f t="shared" si="66"/>
        <v>104.23028483721082</v>
      </c>
      <c r="F50" s="19">
        <f t="shared" si="67"/>
        <v>705.62777777777796</v>
      </c>
      <c r="G50" s="19">
        <f t="shared" si="68"/>
        <v>333.70991202426023</v>
      </c>
      <c r="H50" s="3">
        <f t="shared" si="69"/>
        <v>1039.3376898020381</v>
      </c>
      <c r="I50" s="19">
        <f t="shared" si="70"/>
        <v>127.447557737761</v>
      </c>
      <c r="J50" s="19">
        <f t="shared" si="71"/>
        <v>1706.1046348311231</v>
      </c>
      <c r="K50" s="19">
        <f t="shared" si="72"/>
        <v>10.195804619020887</v>
      </c>
      <c r="L50" s="19">
        <f t="shared" si="73"/>
        <v>0.18140906891502775</v>
      </c>
      <c r="M50" s="19">
        <f t="shared" si="74"/>
        <v>7.4654443953506444</v>
      </c>
      <c r="N50" s="19">
        <f t="shared" si="75"/>
        <v>2.5489511547552235</v>
      </c>
    </row>
    <row r="51" spans="1:14" x14ac:dyDescent="0.25">
      <c r="A51" s="1" t="s">
        <v>18</v>
      </c>
      <c r="B51" s="19">
        <f t="shared" si="63"/>
        <v>194.48668309009531</v>
      </c>
      <c r="C51" s="19">
        <f t="shared" si="64"/>
        <v>23.424885308471161</v>
      </c>
      <c r="D51" s="19">
        <f t="shared" si="65"/>
        <v>163.72269663684528</v>
      </c>
      <c r="E51" s="19">
        <f t="shared" si="66"/>
        <v>107.20979170285624</v>
      </c>
      <c r="F51" s="19">
        <f t="shared" si="67"/>
        <v>761.58703703703702</v>
      </c>
      <c r="G51" s="19">
        <f t="shared" si="68"/>
        <v>411.3979368701909</v>
      </c>
      <c r="H51" s="3">
        <f t="shared" si="69"/>
        <v>1172.9849739072279</v>
      </c>
      <c r="I51" s="19">
        <f t="shared" si="70"/>
        <v>125.87533013885196</v>
      </c>
      <c r="J51" s="19">
        <f t="shared" si="71"/>
        <v>1767.5642957670213</v>
      </c>
      <c r="K51" s="19">
        <f t="shared" si="72"/>
        <v>10.070026411108159</v>
      </c>
      <c r="L51" s="19">
        <f t="shared" si="73"/>
        <v>0.33135305414443461</v>
      </c>
      <c r="M51" s="19">
        <f t="shared" si="74"/>
        <v>7.0075993560076588</v>
      </c>
      <c r="N51" s="19">
        <f t="shared" si="75"/>
        <v>2.7310740009560717</v>
      </c>
    </row>
    <row r="52" spans="1:14" x14ac:dyDescent="0.25">
      <c r="A52" s="1" t="s">
        <v>19</v>
      </c>
      <c r="B52" s="19">
        <f t="shared" si="63"/>
        <v>236.37624509259231</v>
      </c>
      <c r="C52" s="19">
        <f t="shared" si="64"/>
        <v>21.967865258404611</v>
      </c>
      <c r="D52" s="19">
        <f t="shared" si="65"/>
        <v>199.66615958379586</v>
      </c>
      <c r="E52" s="19">
        <f t="shared" si="66"/>
        <v>142.13223532407389</v>
      </c>
      <c r="F52" s="19">
        <f t="shared" si="67"/>
        <v>741.32685185185198</v>
      </c>
      <c r="G52" s="19">
        <f t="shared" si="68"/>
        <v>485.07694458703725</v>
      </c>
      <c r="H52" s="3">
        <f t="shared" si="69"/>
        <v>1226.4037964388892</v>
      </c>
      <c r="I52" s="19">
        <f t="shared" si="70"/>
        <v>124.99999999999991</v>
      </c>
      <c r="J52" s="19">
        <f t="shared" si="71"/>
        <v>1931.5462962962963</v>
      </c>
      <c r="K52" s="19">
        <f t="shared" si="72"/>
        <v>9.9999999999999929</v>
      </c>
      <c r="L52" s="19">
        <f t="shared" si="73"/>
        <v>0.35648148148148229</v>
      </c>
      <c r="M52" s="19">
        <f t="shared" si="74"/>
        <v>6.9212962962962958</v>
      </c>
      <c r="N52" s="19">
        <f t="shared" si="75"/>
        <v>2.7222222222222232</v>
      </c>
    </row>
    <row r="53" spans="1:14" x14ac:dyDescent="0.25">
      <c r="A53" s="1" t="s">
        <v>20</v>
      </c>
      <c r="B53" s="19">
        <f t="shared" si="63"/>
        <v>269.42506513889003</v>
      </c>
      <c r="C53" s="19">
        <f t="shared" si="64"/>
        <v>25.418466539886005</v>
      </c>
      <c r="D53" s="19">
        <f t="shared" si="65"/>
        <v>241.77142365416603</v>
      </c>
      <c r="E53" s="19">
        <f t="shared" si="66"/>
        <v>155.80636949074079</v>
      </c>
      <c r="F53" s="19">
        <f t="shared" si="67"/>
        <v>745.07500000000005</v>
      </c>
      <c r="G53" s="19">
        <f t="shared" si="68"/>
        <v>505.41157948009254</v>
      </c>
      <c r="H53" s="3">
        <f t="shared" si="69"/>
        <v>1250.4865794800926</v>
      </c>
      <c r="I53" s="19">
        <f t="shared" si="70"/>
        <v>125.00000000000003</v>
      </c>
      <c r="J53" s="19">
        <f t="shared" si="71"/>
        <v>2047.9078703703703</v>
      </c>
      <c r="K53" s="19">
        <f t="shared" si="72"/>
        <v>10.000000000000002</v>
      </c>
      <c r="L53" s="19">
        <f t="shared" si="73"/>
        <v>0.27314814814814758</v>
      </c>
      <c r="M53" s="19">
        <f t="shared" si="74"/>
        <v>6.8611111111111018</v>
      </c>
      <c r="N53" s="19">
        <f t="shared" si="75"/>
        <v>2.8657407407407502</v>
      </c>
    </row>
    <row r="54" spans="1:14" x14ac:dyDescent="0.25">
      <c r="A54" s="1" t="s">
        <v>21</v>
      </c>
      <c r="B54" s="19">
        <f t="shared" si="63"/>
        <v>261.50230086516234</v>
      </c>
      <c r="C54" s="19">
        <f t="shared" si="64"/>
        <v>28.352346448212842</v>
      </c>
      <c r="D54" s="19">
        <f t="shared" si="65"/>
        <v>212.13016546352938</v>
      </c>
      <c r="E54" s="19">
        <f t="shared" si="66"/>
        <v>149.9530357471202</v>
      </c>
      <c r="F54" s="19">
        <f t="shared" si="67"/>
        <v>747.58611111111099</v>
      </c>
      <c r="G54" s="19">
        <f t="shared" si="68"/>
        <v>452.74884302078124</v>
      </c>
      <c r="H54" s="3">
        <f t="shared" si="69"/>
        <v>1200.3349541318926</v>
      </c>
      <c r="I54" s="19">
        <f t="shared" si="70"/>
        <v>125.3744582119967</v>
      </c>
      <c r="J54" s="19">
        <f t="shared" si="71"/>
        <v>1957.5873511324048</v>
      </c>
      <c r="K54" s="19">
        <f t="shared" si="72"/>
        <v>10.029956656959735</v>
      </c>
      <c r="L54" s="19">
        <f t="shared" si="73"/>
        <v>0.19362850689111449</v>
      </c>
      <c r="M54" s="19">
        <f t="shared" si="74"/>
        <v>6.9875687424330968</v>
      </c>
      <c r="N54" s="19">
        <f t="shared" si="75"/>
        <v>2.8487594076355087</v>
      </c>
    </row>
    <row r="55" spans="1:14" x14ac:dyDescent="0.25">
      <c r="A55" s="1" t="s">
        <v>22</v>
      </c>
      <c r="B55" s="19">
        <f t="shared" si="63"/>
        <v>235.12896134530288</v>
      </c>
      <c r="C55" s="19">
        <f t="shared" si="64"/>
        <v>26.36317402066906</v>
      </c>
      <c r="D55" s="19">
        <f t="shared" si="65"/>
        <v>176.40134052081254</v>
      </c>
      <c r="E55" s="19">
        <f t="shared" si="66"/>
        <v>201.79371485598179</v>
      </c>
      <c r="F55" s="19">
        <f t="shared" si="67"/>
        <v>810.16388888888901</v>
      </c>
      <c r="G55" s="19">
        <f t="shared" si="68"/>
        <v>340.43605092342705</v>
      </c>
      <c r="H55" s="3">
        <f t="shared" si="69"/>
        <v>1150.5999398123158</v>
      </c>
      <c r="I55" s="19">
        <f t="shared" si="70"/>
        <v>126.66844827506327</v>
      </c>
      <c r="J55" s="19">
        <f t="shared" si="71"/>
        <v>1896.688619561899</v>
      </c>
      <c r="K55" s="19">
        <f t="shared" si="72"/>
        <v>10.133475862005062</v>
      </c>
      <c r="L55" s="19">
        <f t="shared" si="73"/>
        <v>0.2032950404414596</v>
      </c>
      <c r="M55" s="19">
        <f t="shared" si="74"/>
        <v>7.0559017113220461</v>
      </c>
      <c r="N55" s="19">
        <f t="shared" si="75"/>
        <v>2.8742791102415586</v>
      </c>
    </row>
    <row r="56" spans="1:14" x14ac:dyDescent="0.25">
      <c r="A56" s="1" t="s">
        <v>23</v>
      </c>
      <c r="B56" s="19">
        <f t="shared" si="63"/>
        <v>221.34903394384841</v>
      </c>
      <c r="C56" s="19">
        <f t="shared" si="64"/>
        <v>30.56222808408662</v>
      </c>
      <c r="D56" s="19">
        <f t="shared" si="65"/>
        <v>168.1592340358869</v>
      </c>
      <c r="E56" s="19">
        <f t="shared" si="66"/>
        <v>206.76508139634777</v>
      </c>
      <c r="F56" s="19">
        <f t="shared" si="67"/>
        <v>804.78673959962896</v>
      </c>
      <c r="G56" s="19">
        <f t="shared" si="68"/>
        <v>235.73263955423045</v>
      </c>
      <c r="H56" s="3">
        <f t="shared" si="69"/>
        <v>1040.5193791538593</v>
      </c>
      <c r="I56" s="19">
        <f t="shared" si="70"/>
        <v>127.97238388388813</v>
      </c>
      <c r="J56" s="19">
        <f t="shared" si="71"/>
        <v>1774.8517643117882</v>
      </c>
      <c r="K56" s="19">
        <f t="shared" si="72"/>
        <v>10.237790710711002</v>
      </c>
      <c r="L56" s="19">
        <f t="shared" si="73"/>
        <v>0.17929600311209748</v>
      </c>
      <c r="M56" s="19">
        <f t="shared" si="74"/>
        <v>6.7575893369272322</v>
      </c>
      <c r="N56" s="19">
        <f t="shared" si="75"/>
        <v>3.3009053706716998</v>
      </c>
    </row>
    <row r="57" spans="1:14" x14ac:dyDescent="0.25">
      <c r="A57" s="1" t="s">
        <v>24</v>
      </c>
      <c r="B57" s="19">
        <f t="shared" si="63"/>
        <v>256.04346161885775</v>
      </c>
      <c r="C57" s="19">
        <f t="shared" si="64"/>
        <v>41.769259958205595</v>
      </c>
      <c r="D57" s="19">
        <f t="shared" si="65"/>
        <v>158.54917505004357</v>
      </c>
      <c r="E57" s="19">
        <f t="shared" si="66"/>
        <v>146.5997215502405</v>
      </c>
      <c r="F57" s="19">
        <f t="shared" si="67"/>
        <v>769.07754717268494</v>
      </c>
      <c r="G57" s="19">
        <f t="shared" si="68"/>
        <v>325.56614112567172</v>
      </c>
      <c r="H57" s="3">
        <f t="shared" si="69"/>
        <v>1094.6436882983567</v>
      </c>
      <c r="I57" s="19">
        <f t="shared" si="70"/>
        <v>132.12762133502437</v>
      </c>
      <c r="J57" s="19">
        <f t="shared" si="71"/>
        <v>1808.5924982871525</v>
      </c>
      <c r="K57" s="19">
        <f t="shared" si="72"/>
        <v>10.570209706801938</v>
      </c>
      <c r="L57" s="19">
        <f t="shared" si="73"/>
        <v>0.34016232485443992</v>
      </c>
      <c r="M57" s="19">
        <f t="shared" si="74"/>
        <v>6.6190245899698992</v>
      </c>
      <c r="N57" s="19">
        <f t="shared" si="75"/>
        <v>3.6110227919776023</v>
      </c>
    </row>
    <row r="58" spans="1:14" x14ac:dyDescent="0.25">
      <c r="A58" s="1" t="s">
        <v>25</v>
      </c>
      <c r="B58" s="19">
        <f t="shared" si="63"/>
        <v>214.73196537008448</v>
      </c>
      <c r="C58" s="19">
        <f t="shared" si="64"/>
        <v>53.06013293241967</v>
      </c>
      <c r="D58" s="19">
        <f t="shared" si="65"/>
        <v>261.09627893242083</v>
      </c>
      <c r="E58" s="19">
        <f t="shared" si="66"/>
        <v>86.65746741766344</v>
      </c>
      <c r="F58" s="19">
        <f t="shared" si="67"/>
        <v>734.41203703703695</v>
      </c>
      <c r="G58" s="19">
        <f t="shared" si="68"/>
        <v>346.1042601559933</v>
      </c>
      <c r="H58" s="3">
        <f t="shared" si="69"/>
        <v>1080.5162971930304</v>
      </c>
      <c r="I58" s="19">
        <f t="shared" si="70"/>
        <v>125.39562819242897</v>
      </c>
      <c r="J58" s="19">
        <f t="shared" si="71"/>
        <v>1801.3944511738466</v>
      </c>
      <c r="K58" s="19">
        <f t="shared" si="72"/>
        <v>10.031650255394329</v>
      </c>
      <c r="L58" s="19">
        <f t="shared" si="73"/>
        <v>0.36880721056051363</v>
      </c>
      <c r="M58" s="19">
        <f t="shared" si="74"/>
        <v>5.1819811583407667</v>
      </c>
      <c r="N58" s="19">
        <f t="shared" si="75"/>
        <v>4.4808618864930487</v>
      </c>
    </row>
    <row r="61" spans="1:14" x14ac:dyDescent="0.25">
      <c r="B61" s="10">
        <v>1500</v>
      </c>
      <c r="C61" s="10">
        <v>229</v>
      </c>
      <c r="D61" s="10">
        <v>596</v>
      </c>
      <c r="E61" s="10">
        <v>945</v>
      </c>
      <c r="F61" s="10">
        <v>1112</v>
      </c>
      <c r="G61" s="10">
        <v>125</v>
      </c>
    </row>
    <row r="62" spans="1:14" x14ac:dyDescent="0.25">
      <c r="A62" s="1" t="s">
        <v>68</v>
      </c>
      <c r="B62" s="1" t="s">
        <v>1</v>
      </c>
      <c r="C62" s="1" t="s">
        <v>2</v>
      </c>
      <c r="D62" s="1" t="s">
        <v>62</v>
      </c>
      <c r="E62" s="1" t="s">
        <v>63</v>
      </c>
      <c r="F62" s="1" t="s">
        <v>4</v>
      </c>
      <c r="G62" s="1" t="s">
        <v>7</v>
      </c>
    </row>
    <row r="63" spans="1:14" x14ac:dyDescent="0.25">
      <c r="A63" s="1" t="s">
        <v>14</v>
      </c>
      <c r="B63" s="7">
        <f t="shared" ref="B63:B74" si="76">+B17*R32/B$61</f>
        <v>0.14282519951636533</v>
      </c>
      <c r="C63" s="7">
        <f t="shared" ref="C63:C74" si="77">+C17*S32/C$61</f>
        <v>0.28260419482190541</v>
      </c>
      <c r="D63" s="7">
        <f t="shared" ref="D63:D74" si="78">+D17*T32/D$61</f>
        <v>0.41583408812879841</v>
      </c>
      <c r="E63" s="7">
        <f t="shared" ref="E63:E74" si="79">+E17*U32/E$61</f>
        <v>8.7715357261400589E-2</v>
      </c>
      <c r="F63" s="7">
        <f t="shared" ref="F63:F74" si="80">+F17*V32/F$61</f>
        <v>0.60393934852118347</v>
      </c>
      <c r="G63" s="7">
        <f t="shared" ref="G63:G74" si="81">+I17*Y32/G$61</f>
        <v>1.0070530035794234</v>
      </c>
    </row>
    <row r="64" spans="1:14" x14ac:dyDescent="0.25">
      <c r="A64" s="1" t="s">
        <v>15</v>
      </c>
      <c r="B64" s="7">
        <f t="shared" si="76"/>
        <v>0.1283514286699696</v>
      </c>
      <c r="C64" s="7">
        <f t="shared" si="77"/>
        <v>0.22513378766897629</v>
      </c>
      <c r="D64" s="7">
        <f t="shared" si="78"/>
        <v>0.38871156840687865</v>
      </c>
      <c r="E64" s="7">
        <f t="shared" si="79"/>
        <v>9.0347560161894561E-2</v>
      </c>
      <c r="F64" s="7">
        <f t="shared" si="80"/>
        <v>0.66935867972288843</v>
      </c>
      <c r="G64" s="7">
        <f t="shared" si="81"/>
        <v>1.0074277387326454</v>
      </c>
    </row>
    <row r="65" spans="1:7" x14ac:dyDescent="0.25">
      <c r="A65" s="1" t="s">
        <v>16</v>
      </c>
      <c r="B65" s="7">
        <f t="shared" si="76"/>
        <v>0.13582305034571357</v>
      </c>
      <c r="C65" s="7">
        <f t="shared" si="77"/>
        <v>0.1569871083173553</v>
      </c>
      <c r="D65" s="7">
        <f t="shared" si="78"/>
        <v>0.4401305437850378</v>
      </c>
      <c r="E65" s="7">
        <f t="shared" si="79"/>
        <v>0.10827490804973963</v>
      </c>
      <c r="F65" s="7">
        <f t="shared" si="80"/>
        <v>0.62357697175592897</v>
      </c>
      <c r="G65" s="7">
        <f t="shared" si="81"/>
        <v>1.0139266486947964</v>
      </c>
    </row>
    <row r="66" spans="1:7" x14ac:dyDescent="0.25">
      <c r="A66" s="1" t="s">
        <v>17</v>
      </c>
      <c r="B66" s="7">
        <f t="shared" si="76"/>
        <v>0.11873697403026415</v>
      </c>
      <c r="C66" s="7">
        <f t="shared" si="77"/>
        <v>0.10638861360017929</v>
      </c>
      <c r="D66" s="7">
        <f t="shared" si="78"/>
        <v>0.42451722580167806</v>
      </c>
      <c r="E66" s="7">
        <f t="shared" si="79"/>
        <v>0.1102965977113342</v>
      </c>
      <c r="F66" s="7">
        <f t="shared" si="80"/>
        <v>0.63455735411670677</v>
      </c>
      <c r="G66" s="7">
        <f t="shared" si="81"/>
        <v>1.0195804619020881</v>
      </c>
    </row>
    <row r="67" spans="1:7" x14ac:dyDescent="0.25">
      <c r="A67" s="1" t="s">
        <v>18</v>
      </c>
      <c r="B67" s="7">
        <f t="shared" si="76"/>
        <v>0.1296577887267302</v>
      </c>
      <c r="C67" s="7">
        <f t="shared" si="77"/>
        <v>0.10229207558284351</v>
      </c>
      <c r="D67" s="7">
        <f t="shared" si="78"/>
        <v>0.27470251113564648</v>
      </c>
      <c r="E67" s="7">
        <f t="shared" si="79"/>
        <v>0.1134495150294775</v>
      </c>
      <c r="F67" s="7">
        <f t="shared" si="80"/>
        <v>0.68488042899014123</v>
      </c>
      <c r="G67" s="7">
        <f t="shared" si="81"/>
        <v>1.0070026411108157</v>
      </c>
    </row>
    <row r="68" spans="1:7" x14ac:dyDescent="0.25">
      <c r="A68" s="1" t="s">
        <v>19</v>
      </c>
      <c r="B68" s="7">
        <f t="shared" si="76"/>
        <v>0.15758416339506154</v>
      </c>
      <c r="C68" s="7">
        <f t="shared" si="77"/>
        <v>9.5929542613120575E-2</v>
      </c>
      <c r="D68" s="7">
        <f t="shared" si="78"/>
        <v>0.33501033487214071</v>
      </c>
      <c r="E68" s="7">
        <f t="shared" si="79"/>
        <v>0.15040448182441682</v>
      </c>
      <c r="F68" s="7">
        <f t="shared" si="80"/>
        <v>0.66666083799626974</v>
      </c>
      <c r="G68" s="7">
        <f t="shared" si="81"/>
        <v>0.99999999999999933</v>
      </c>
    </row>
    <row r="69" spans="1:7" x14ac:dyDescent="0.25">
      <c r="A69" s="1" t="s">
        <v>20</v>
      </c>
      <c r="B69" s="7">
        <f t="shared" si="76"/>
        <v>0.17961671009259336</v>
      </c>
      <c r="C69" s="7">
        <f t="shared" si="77"/>
        <v>0.11099767047985155</v>
      </c>
      <c r="D69" s="7">
        <f t="shared" si="78"/>
        <v>0.40565675109759403</v>
      </c>
      <c r="E69" s="7">
        <f t="shared" si="79"/>
        <v>0.16487446506956699</v>
      </c>
      <c r="F69" s="7">
        <f t="shared" si="80"/>
        <v>0.67003147482014391</v>
      </c>
      <c r="G69" s="7">
        <f t="shared" si="81"/>
        <v>1.0000000000000002</v>
      </c>
    </row>
    <row r="70" spans="1:7" x14ac:dyDescent="0.25">
      <c r="A70" s="1" t="s">
        <v>21</v>
      </c>
      <c r="B70" s="7">
        <f t="shared" si="76"/>
        <v>0.17433486724344155</v>
      </c>
      <c r="C70" s="7">
        <f t="shared" si="77"/>
        <v>0.12380937313630062</v>
      </c>
      <c r="D70" s="7">
        <f t="shared" si="78"/>
        <v>0.35592309641531777</v>
      </c>
      <c r="E70" s="7">
        <f t="shared" si="79"/>
        <v>0.15868046110806369</v>
      </c>
      <c r="F70" s="7">
        <f t="shared" si="80"/>
        <v>0.67228966826538761</v>
      </c>
      <c r="G70" s="7">
        <f t="shared" si="81"/>
        <v>1.0029956656959735</v>
      </c>
    </row>
    <row r="71" spans="1:7" x14ac:dyDescent="0.25">
      <c r="A71" s="1" t="s">
        <v>22</v>
      </c>
      <c r="B71" s="7">
        <f t="shared" si="76"/>
        <v>0.15675264089686858</v>
      </c>
      <c r="C71" s="7">
        <f t="shared" si="77"/>
        <v>0.11512303065794349</v>
      </c>
      <c r="D71" s="7">
        <f t="shared" si="78"/>
        <v>0.29597540355841029</v>
      </c>
      <c r="E71" s="7">
        <f t="shared" si="79"/>
        <v>0.21353832259892253</v>
      </c>
      <c r="F71" s="7">
        <f t="shared" si="80"/>
        <v>0.72856464828137502</v>
      </c>
      <c r="G71" s="7">
        <f t="shared" si="81"/>
        <v>1.0133475862005061</v>
      </c>
    </row>
    <row r="72" spans="1:7" x14ac:dyDescent="0.25">
      <c r="A72" s="1" t="s">
        <v>23</v>
      </c>
      <c r="B72" s="7">
        <f t="shared" si="76"/>
        <v>0.14756602262923227</v>
      </c>
      <c r="C72" s="7">
        <f t="shared" si="77"/>
        <v>0.13345951128422104</v>
      </c>
      <c r="D72" s="7">
        <f t="shared" si="78"/>
        <v>0.28214636583202501</v>
      </c>
      <c r="E72" s="7">
        <f t="shared" si="79"/>
        <v>0.21879902793264314</v>
      </c>
      <c r="F72" s="7">
        <f t="shared" si="80"/>
        <v>0.7237290823737671</v>
      </c>
      <c r="G72" s="7">
        <f t="shared" si="81"/>
        <v>1.023779071071105</v>
      </c>
    </row>
    <row r="73" spans="1:7" x14ac:dyDescent="0.25">
      <c r="A73" s="1" t="s">
        <v>24</v>
      </c>
      <c r="B73" s="7">
        <f t="shared" si="76"/>
        <v>0.17069564107923849</v>
      </c>
      <c r="C73" s="7">
        <f t="shared" si="77"/>
        <v>0.18239851510133448</v>
      </c>
      <c r="D73" s="7">
        <f t="shared" si="78"/>
        <v>0.2660221057886637</v>
      </c>
      <c r="E73" s="7">
        <f t="shared" si="79"/>
        <v>0.15513198047644497</v>
      </c>
      <c r="F73" s="7">
        <f t="shared" si="80"/>
        <v>0.69161649925601165</v>
      </c>
      <c r="G73" s="7">
        <f t="shared" si="81"/>
        <v>1.057020970680195</v>
      </c>
    </row>
    <row r="74" spans="1:7" x14ac:dyDescent="0.25">
      <c r="A74" s="1" t="s">
        <v>25</v>
      </c>
      <c r="B74" s="7">
        <f t="shared" si="76"/>
        <v>0.14315464358005633</v>
      </c>
      <c r="C74" s="7">
        <f t="shared" si="77"/>
        <v>0.23170363725947454</v>
      </c>
      <c r="D74" s="7">
        <f t="shared" si="78"/>
        <v>0.43808100492016916</v>
      </c>
      <c r="E74" s="7">
        <f t="shared" si="79"/>
        <v>9.1701023722395178E-2</v>
      </c>
      <c r="F74" s="7">
        <f t="shared" si="80"/>
        <v>0.66044247934985334</v>
      </c>
      <c r="G74" s="7">
        <f t="shared" si="81"/>
        <v>1.0031650255394318</v>
      </c>
    </row>
    <row r="75" spans="1:7" x14ac:dyDescent="0.25">
      <c r="A75" s="17" t="s">
        <v>66</v>
      </c>
      <c r="B75" s="11">
        <f>+AVERAGE(B63:B74)</f>
        <v>0.14875826085046123</v>
      </c>
      <c r="C75" s="11">
        <f t="shared" ref="C75:G75" si="82">+AVERAGE(C63:C74)</f>
        <v>0.15556892171029216</v>
      </c>
      <c r="D75" s="11">
        <f t="shared" si="82"/>
        <v>0.36022591664519665</v>
      </c>
      <c r="E75" s="11">
        <f t="shared" ref="E75" si="83">+AVERAGE(E63:E74)</f>
        <v>0.13860114174552499</v>
      </c>
      <c r="F75" s="11">
        <f t="shared" si="82"/>
        <v>0.66913728945413808</v>
      </c>
      <c r="G75" s="11">
        <f t="shared" si="82"/>
        <v>1.0129415677672484</v>
      </c>
    </row>
  </sheetData>
  <mergeCells count="1">
    <mergeCell ref="Q15:X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0"/>
  <sheetViews>
    <sheetView topLeftCell="N1" zoomScaleNormal="100" workbookViewId="0">
      <selection activeCell="V17" sqref="V17:V28"/>
    </sheetView>
  </sheetViews>
  <sheetFormatPr baseColWidth="10" defaultRowHeight="15" x14ac:dyDescent="0.25"/>
  <cols>
    <col min="8" max="8" width="13" customWidth="1"/>
    <col min="9" max="9" width="13.425781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1" t="s">
        <v>62</v>
      </c>
      <c r="E1" s="1" t="s">
        <v>63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/>
    </row>
    <row r="2" spans="1:24" x14ac:dyDescent="0.25">
      <c r="A2" s="1" t="s">
        <v>14</v>
      </c>
      <c r="B2" s="19">
        <v>343188.30475665297</v>
      </c>
      <c r="C2" s="19">
        <v>99950.041048889994</v>
      </c>
      <c r="D2" s="19">
        <v>424994.49675973703</v>
      </c>
      <c r="E2" s="19">
        <v>152484.75190148799</v>
      </c>
      <c r="F2" s="19">
        <v>1079945.0836916701</v>
      </c>
      <c r="G2" s="19">
        <v>449268.24753777299</v>
      </c>
      <c r="H2" s="3">
        <f>+F2+G2</f>
        <v>1529213.3312294432</v>
      </c>
      <c r="I2" s="19">
        <v>193364.948802083</v>
      </c>
      <c r="J2" s="19">
        <v>2712257.34788096</v>
      </c>
      <c r="K2" s="19">
        <v>15469.1959041667</v>
      </c>
      <c r="L2" s="19">
        <v>587.57861388888898</v>
      </c>
      <c r="M2" s="19">
        <v>7359.3107347222203</v>
      </c>
      <c r="N2" s="19">
        <v>7522.3065555555404</v>
      </c>
      <c r="O2" s="19">
        <v>1546.91959041667</v>
      </c>
      <c r="P2" s="4">
        <f t="shared" ref="P2:P13" si="0">+SUM(B2:G2)+I2</f>
        <v>2743195.8744982937</v>
      </c>
    </row>
    <row r="3" spans="1:24" x14ac:dyDescent="0.25">
      <c r="A3" s="1" t="s">
        <v>15</v>
      </c>
      <c r="B3" s="19">
        <v>311006.53160020203</v>
      </c>
      <c r="C3" s="19">
        <v>86230.806767125207</v>
      </c>
      <c r="D3" s="19">
        <v>425383.82925282198</v>
      </c>
      <c r="E3" s="19">
        <v>150150.95492442299</v>
      </c>
      <c r="F3" s="19">
        <v>1164070.6778983299</v>
      </c>
      <c r="G3" s="19">
        <v>415412.94011891098</v>
      </c>
      <c r="H3" s="3">
        <f t="shared" ref="H3:H13" si="1">+F3+G3</f>
        <v>1579483.6180172409</v>
      </c>
      <c r="I3" s="19">
        <v>194032.84312500001</v>
      </c>
      <c r="J3" s="19">
        <v>2715243.2495949999</v>
      </c>
      <c r="K3" s="19">
        <v>15522.62745</v>
      </c>
      <c r="L3" s="19">
        <v>516.16445972222198</v>
      </c>
      <c r="M3" s="19">
        <v>7473.7424486111104</v>
      </c>
      <c r="N3" s="19">
        <v>7532.7205416666702</v>
      </c>
      <c r="O3" s="19">
        <v>1552.26274500001</v>
      </c>
      <c r="P3" s="4">
        <f t="shared" si="0"/>
        <v>2746288.5836868132</v>
      </c>
    </row>
    <row r="4" spans="1:24" x14ac:dyDescent="0.25">
      <c r="A4" s="1" t="s">
        <v>16</v>
      </c>
      <c r="B4" s="19">
        <v>276039.41366457503</v>
      </c>
      <c r="C4" s="19">
        <v>48675.694303324097</v>
      </c>
      <c r="D4" s="19">
        <v>362030.41287947301</v>
      </c>
      <c r="E4" s="19">
        <v>146164.492030586</v>
      </c>
      <c r="F4" s="19">
        <v>938801.08714583202</v>
      </c>
      <c r="G4" s="19">
        <v>333874.628554077</v>
      </c>
      <c r="H4" s="3">
        <f t="shared" si="1"/>
        <v>1272675.715699909</v>
      </c>
      <c r="I4" s="19">
        <v>164516.32550347201</v>
      </c>
      <c r="J4" s="19">
        <v>2243779.4201837499</v>
      </c>
      <c r="K4" s="19">
        <v>13161.306040277799</v>
      </c>
      <c r="L4" s="19">
        <v>283.08774861111101</v>
      </c>
      <c r="M4" s="19">
        <v>8648.5725027777698</v>
      </c>
      <c r="N4" s="19">
        <v>4229.6457888888899</v>
      </c>
      <c r="O4" s="19">
        <v>1316.13060402777</v>
      </c>
      <c r="P4" s="4">
        <f t="shared" si="0"/>
        <v>2270102.0540813394</v>
      </c>
    </row>
    <row r="5" spans="1:24" x14ac:dyDescent="0.25">
      <c r="A5" s="1" t="s">
        <v>17</v>
      </c>
      <c r="B5" s="19">
        <v>223513.68917220499</v>
      </c>
      <c r="C5" s="19">
        <v>32131.336110550601</v>
      </c>
      <c r="D5" s="19">
        <v>314232.59480904898</v>
      </c>
      <c r="E5" s="19">
        <v>138155.263376566</v>
      </c>
      <c r="F5" s="19">
        <v>885773.14917356102</v>
      </c>
      <c r="G5" s="19">
        <v>325074.16389892303</v>
      </c>
      <c r="H5" s="3">
        <f t="shared" si="1"/>
        <v>1210847.313072484</v>
      </c>
      <c r="I5" s="19">
        <v>153320.87725694399</v>
      </c>
      <c r="J5" s="19">
        <v>2047669.7235322201</v>
      </c>
      <c r="K5" s="19">
        <v>12265.6701805555</v>
      </c>
      <c r="L5" s="19">
        <v>229.29467500000001</v>
      </c>
      <c r="M5" s="19">
        <v>8793.6571097222295</v>
      </c>
      <c r="N5" s="19">
        <v>3242.7183958333299</v>
      </c>
      <c r="O5" s="19">
        <v>1226.5670180555601</v>
      </c>
      <c r="P5" s="4">
        <f t="shared" si="0"/>
        <v>2072201.0737977985</v>
      </c>
    </row>
    <row r="6" spans="1:24" x14ac:dyDescent="0.25">
      <c r="A6" s="1" t="s">
        <v>18</v>
      </c>
      <c r="B6" s="19">
        <v>326832.23242839897</v>
      </c>
      <c r="C6" s="19">
        <v>39132.7862026437</v>
      </c>
      <c r="D6" s="19">
        <v>315224.82305486599</v>
      </c>
      <c r="E6" s="19">
        <v>206234.13648769399</v>
      </c>
      <c r="F6" s="19">
        <v>1258207.6913963801</v>
      </c>
      <c r="G6" s="19">
        <v>508406.961578894</v>
      </c>
      <c r="H6" s="3">
        <f t="shared" si="1"/>
        <v>1766614.652975274</v>
      </c>
      <c r="I6" s="19">
        <v>201324.924184028</v>
      </c>
      <c r="J6" s="19">
        <v>2823151.55169152</v>
      </c>
      <c r="K6" s="19">
        <v>16105.993934722301</v>
      </c>
      <c r="L6" s="19">
        <v>562.22741944444499</v>
      </c>
      <c r="M6" s="19">
        <v>11074.6870291667</v>
      </c>
      <c r="N6" s="19">
        <v>4469.0794861111099</v>
      </c>
      <c r="O6" s="19">
        <v>1610.5993934722301</v>
      </c>
      <c r="P6" s="4">
        <f t="shared" si="0"/>
        <v>2855363.5553329047</v>
      </c>
    </row>
    <row r="7" spans="1:24" x14ac:dyDescent="0.25">
      <c r="A7" s="1" t="s">
        <v>19</v>
      </c>
      <c r="B7" s="19">
        <v>548895.72738762398</v>
      </c>
      <c r="C7" s="19">
        <v>51397.7305382259</v>
      </c>
      <c r="D7" s="19">
        <v>557837.76085484202</v>
      </c>
      <c r="E7" s="19">
        <v>400752.017877848</v>
      </c>
      <c r="F7" s="19">
        <v>1711540.7298272201</v>
      </c>
      <c r="G7" s="19">
        <v>843988.10592965595</v>
      </c>
      <c r="H7" s="3">
        <f t="shared" si="1"/>
        <v>2555528.835756876</v>
      </c>
      <c r="I7" s="19">
        <v>282050.16045138898</v>
      </c>
      <c r="J7" s="19">
        <v>4351334.2027733298</v>
      </c>
      <c r="K7" s="19">
        <v>22564.012836111098</v>
      </c>
      <c r="L7" s="19">
        <v>958.38778888888896</v>
      </c>
      <c r="M7" s="19">
        <v>15306.129970833301</v>
      </c>
      <c r="N7" s="19">
        <v>6299.4950763888901</v>
      </c>
      <c r="O7" s="19">
        <v>2256.4012836111101</v>
      </c>
      <c r="P7" s="4">
        <f t="shared" si="0"/>
        <v>4396462.232866805</v>
      </c>
    </row>
    <row r="8" spans="1:24" x14ac:dyDescent="0.25">
      <c r="A8" s="1" t="s">
        <v>20</v>
      </c>
      <c r="B8" s="19">
        <v>580217.80073841405</v>
      </c>
      <c r="C8" s="19">
        <v>48452.5761910496</v>
      </c>
      <c r="D8" s="19">
        <v>580039.19803875196</v>
      </c>
      <c r="E8" s="19">
        <v>406245.332470708</v>
      </c>
      <c r="F8" s="19">
        <v>1601098.92334972</v>
      </c>
      <c r="G8" s="19">
        <v>779257.69516075402</v>
      </c>
      <c r="H8" s="3">
        <f t="shared" si="1"/>
        <v>2380356.618510474</v>
      </c>
      <c r="I8" s="19">
        <v>256892.96607638901</v>
      </c>
      <c r="J8" s="19">
        <v>4211101.5598881999</v>
      </c>
      <c r="K8" s="19">
        <v>20551.437286111101</v>
      </c>
      <c r="L8" s="19">
        <v>633.77809305555502</v>
      </c>
      <c r="M8" s="19">
        <v>14414.698172222201</v>
      </c>
      <c r="N8" s="19">
        <v>5502.9610208333397</v>
      </c>
      <c r="O8" s="19">
        <v>2055.14372861111</v>
      </c>
      <c r="P8" s="4">
        <f t="shared" si="0"/>
        <v>4252204.492025787</v>
      </c>
    </row>
    <row r="9" spans="1:24" x14ac:dyDescent="0.25">
      <c r="A9" s="1" t="s">
        <v>21</v>
      </c>
      <c r="B9" s="19">
        <v>496132.05897264997</v>
      </c>
      <c r="C9" s="19">
        <v>50429.252239195797</v>
      </c>
      <c r="D9" s="19">
        <v>454976.83581744402</v>
      </c>
      <c r="E9" s="19">
        <v>317079.70978486998</v>
      </c>
      <c r="F9" s="19">
        <v>1398314.35895056</v>
      </c>
      <c r="G9" s="19">
        <v>627159.66807474103</v>
      </c>
      <c r="H9" s="3">
        <f t="shared" si="1"/>
        <v>2025474.027025301</v>
      </c>
      <c r="I9" s="19">
        <v>226454.039322917</v>
      </c>
      <c r="J9" s="19">
        <v>3534313.2631705599</v>
      </c>
      <c r="K9" s="19">
        <v>18116.323145833299</v>
      </c>
      <c r="L9" s="19">
        <v>408.48933333333298</v>
      </c>
      <c r="M9" s="19">
        <v>12643.9752041667</v>
      </c>
      <c r="N9" s="19">
        <v>5063.8586083333403</v>
      </c>
      <c r="O9" s="19">
        <v>1811.6323145833301</v>
      </c>
      <c r="P9" s="4">
        <f t="shared" si="0"/>
        <v>3570545.9231623779</v>
      </c>
    </row>
    <row r="10" spans="1:24" x14ac:dyDescent="0.25">
      <c r="A10" s="1" t="s">
        <v>22</v>
      </c>
      <c r="B10" s="19">
        <v>303165.835507921</v>
      </c>
      <c r="C10" s="19">
        <v>33920.115672687301</v>
      </c>
      <c r="D10" s="19">
        <v>237857.96395773601</v>
      </c>
      <c r="E10" s="19">
        <v>247512.73038039499</v>
      </c>
      <c r="F10" s="19">
        <v>996391.64666570199</v>
      </c>
      <c r="G10" s="19">
        <v>332619.30153591197</v>
      </c>
      <c r="H10" s="3">
        <f t="shared" si="1"/>
        <v>1329010.948201614</v>
      </c>
      <c r="I10" s="19">
        <v>152946.37017361101</v>
      </c>
      <c r="J10" s="19">
        <v>2279942.53506306</v>
      </c>
      <c r="K10" s="19">
        <v>12235.709613888899</v>
      </c>
      <c r="L10" s="19">
        <v>279.17222222222199</v>
      </c>
      <c r="M10" s="19">
        <v>8379.69294722222</v>
      </c>
      <c r="N10" s="19">
        <v>3576.8444444444399</v>
      </c>
      <c r="O10" s="19">
        <v>1223.5709613888901</v>
      </c>
      <c r="P10" s="4">
        <f t="shared" si="0"/>
        <v>2304413.9638939644</v>
      </c>
    </row>
    <row r="11" spans="1:24" x14ac:dyDescent="0.25">
      <c r="A11" s="1" t="s">
        <v>23</v>
      </c>
      <c r="B11" s="19">
        <v>122701.619200955</v>
      </c>
      <c r="C11" s="19">
        <v>16723.206577992602</v>
      </c>
      <c r="D11" s="19">
        <v>105329.047681842</v>
      </c>
      <c r="E11" s="19">
        <v>108705.319310247</v>
      </c>
      <c r="F11" s="19">
        <v>387480.18724647502</v>
      </c>
      <c r="G11" s="19">
        <v>87406.093285274706</v>
      </c>
      <c r="H11" s="3">
        <f t="shared" si="1"/>
        <v>474886.28053174971</v>
      </c>
      <c r="I11" s="19">
        <v>64264.050868055601</v>
      </c>
      <c r="J11" s="19">
        <v>882327.27770111104</v>
      </c>
      <c r="K11" s="19">
        <v>5141.1240694444496</v>
      </c>
      <c r="L11" s="19">
        <v>175.76706666666701</v>
      </c>
      <c r="M11" s="19">
        <v>3229.9288972222198</v>
      </c>
      <c r="N11" s="19">
        <v>1735.42810555556</v>
      </c>
      <c r="O11" s="19">
        <v>514.11240694444496</v>
      </c>
      <c r="P11" s="4">
        <f t="shared" si="0"/>
        <v>892609.52417084179</v>
      </c>
    </row>
    <row r="12" spans="1:24" x14ac:dyDescent="0.25">
      <c r="A12" s="1" t="s">
        <v>24</v>
      </c>
      <c r="B12" s="19">
        <v>163877.505837456</v>
      </c>
      <c r="C12" s="19">
        <v>26578.9678316793</v>
      </c>
      <c r="D12" s="19">
        <v>111161.689374939</v>
      </c>
      <c r="E12" s="19">
        <v>99101.154490818401</v>
      </c>
      <c r="F12" s="19">
        <v>461620.68042617099</v>
      </c>
      <c r="G12" s="19">
        <v>154751.321069478</v>
      </c>
      <c r="H12" s="3">
        <f t="shared" si="1"/>
        <v>616372.00149564899</v>
      </c>
      <c r="I12" s="19">
        <v>79874.641197916702</v>
      </c>
      <c r="J12" s="19">
        <v>1084186.0120780501</v>
      </c>
      <c r="K12" s="19">
        <v>6389.9712958333103</v>
      </c>
      <c r="L12" s="19">
        <v>295.85891805555599</v>
      </c>
      <c r="M12" s="19">
        <v>3804.4198430555498</v>
      </c>
      <c r="N12" s="19">
        <v>2289.69253472222</v>
      </c>
      <c r="O12" s="19">
        <v>638.99712958333203</v>
      </c>
      <c r="P12" s="4">
        <f t="shared" si="0"/>
        <v>1096965.9602284585</v>
      </c>
    </row>
    <row r="13" spans="1:24" x14ac:dyDescent="0.25">
      <c r="A13" s="1" t="s">
        <v>25</v>
      </c>
      <c r="B13" s="19">
        <v>269979.65340709803</v>
      </c>
      <c r="C13" s="19">
        <v>62865.003766452399</v>
      </c>
      <c r="D13" s="19">
        <v>292980.47161183198</v>
      </c>
      <c r="E13" s="19">
        <v>123389.057130157</v>
      </c>
      <c r="F13" s="19">
        <v>874249.56638222304</v>
      </c>
      <c r="G13" s="19">
        <v>319842.79380761099</v>
      </c>
      <c r="H13" s="3">
        <f t="shared" si="1"/>
        <v>1194092.3601898341</v>
      </c>
      <c r="I13" s="19">
        <v>144581.10763888899</v>
      </c>
      <c r="J13" s="19">
        <v>2064754.65551084</v>
      </c>
      <c r="K13" s="19">
        <v>11566.488611111101</v>
      </c>
      <c r="L13" s="19">
        <v>541.20123888888895</v>
      </c>
      <c r="M13" s="19">
        <v>5767.8914361111101</v>
      </c>
      <c r="N13" s="19">
        <v>5257.3959361111101</v>
      </c>
      <c r="O13" s="19">
        <v>1156.6488611111099</v>
      </c>
      <c r="P13" s="4">
        <f t="shared" si="0"/>
        <v>2087887.6537442626</v>
      </c>
    </row>
    <row r="14" spans="1:24" ht="15.75" thickBot="1" x14ac:dyDescent="0.3"/>
    <row r="15" spans="1:24" ht="15.75" thickBot="1" x14ac:dyDescent="0.3">
      <c r="B15" s="10">
        <v>1500</v>
      </c>
      <c r="C15" s="10">
        <v>229</v>
      </c>
      <c r="D15" s="10">
        <v>596</v>
      </c>
      <c r="E15" s="10">
        <v>945</v>
      </c>
      <c r="F15" s="10">
        <v>1112</v>
      </c>
      <c r="G15" s="10">
        <v>125</v>
      </c>
      <c r="Q15" s="67" t="s">
        <v>69</v>
      </c>
      <c r="R15" s="68"/>
      <c r="S15" s="68"/>
      <c r="T15" s="68"/>
      <c r="U15" s="68"/>
      <c r="V15" s="68"/>
      <c r="W15" s="68"/>
      <c r="X15" s="69"/>
    </row>
    <row r="16" spans="1:24" ht="15.75" thickBot="1" x14ac:dyDescent="0.3">
      <c r="A16" s="29" t="s">
        <v>26</v>
      </c>
      <c r="B16" s="30" t="s">
        <v>1</v>
      </c>
      <c r="C16" s="30" t="s">
        <v>2</v>
      </c>
      <c r="D16" s="30" t="s">
        <v>62</v>
      </c>
      <c r="E16" s="30" t="s">
        <v>63</v>
      </c>
      <c r="F16" s="30" t="s">
        <v>4</v>
      </c>
      <c r="G16" s="30" t="s">
        <v>5</v>
      </c>
      <c r="H16" s="42" t="s">
        <v>6</v>
      </c>
      <c r="I16" s="30" t="s">
        <v>7</v>
      </c>
      <c r="J16" s="30" t="s">
        <v>8</v>
      </c>
      <c r="K16" s="30" t="s">
        <v>9</v>
      </c>
      <c r="L16" s="30" t="s">
        <v>10</v>
      </c>
      <c r="M16" s="30" t="s">
        <v>11</v>
      </c>
      <c r="N16" s="31" t="s">
        <v>12</v>
      </c>
      <c r="Q16" s="29" t="s">
        <v>68</v>
      </c>
      <c r="R16" s="30" t="s">
        <v>1</v>
      </c>
      <c r="S16" s="30" t="s">
        <v>2</v>
      </c>
      <c r="T16" s="30" t="s">
        <v>62</v>
      </c>
      <c r="U16" s="30" t="s">
        <v>63</v>
      </c>
      <c r="V16" s="30" t="s">
        <v>4</v>
      </c>
      <c r="W16" s="30" t="s">
        <v>5</v>
      </c>
      <c r="X16" s="31" t="s">
        <v>7</v>
      </c>
    </row>
    <row r="17" spans="1:30" x14ac:dyDescent="0.25">
      <c r="A17" s="25" t="s">
        <v>14</v>
      </c>
      <c r="B17" s="45">
        <v>245.014711944444</v>
      </c>
      <c r="C17" s="45">
        <v>66.988795110881497</v>
      </c>
      <c r="D17" s="45">
        <v>267.10549770855602</v>
      </c>
      <c r="E17" s="45">
        <v>138.81067609999999</v>
      </c>
      <c r="F17" s="45">
        <v>762.025277777778</v>
      </c>
      <c r="G17" s="45">
        <v>158.79776071092601</v>
      </c>
      <c r="H17" s="46">
        <f>+F17+G17</f>
        <v>920.82303848870401</v>
      </c>
      <c r="I17" s="45">
        <v>125</v>
      </c>
      <c r="J17" s="45">
        <v>1743.74263888889</v>
      </c>
      <c r="K17" s="45">
        <v>10</v>
      </c>
      <c r="L17" s="45">
        <v>0.53472222222222199</v>
      </c>
      <c r="M17" s="45">
        <v>4.4055555555555603</v>
      </c>
      <c r="N17" s="47">
        <v>5.05972222222222</v>
      </c>
      <c r="O17" s="6">
        <f>+SUM(J17:N17)</f>
        <v>1763.74263888889</v>
      </c>
      <c r="P17" s="6">
        <f t="shared" ref="P17:P28" si="2">+SUM(B17:G17)+I17</f>
        <v>1763.7427193525855</v>
      </c>
      <c r="Q17" s="25" t="s">
        <v>14</v>
      </c>
      <c r="R17" s="35">
        <f t="shared" ref="R17:R28" si="3">+B17/1500</f>
        <v>0.16334314129629601</v>
      </c>
      <c r="S17" s="35">
        <f t="shared" ref="S17:S28" si="4">+C17/229</f>
        <v>0.29252748956716812</v>
      </c>
      <c r="T17" s="35">
        <f t="shared" ref="T17:T28" si="5">+D17/596</f>
        <v>0.44816358675932216</v>
      </c>
      <c r="U17" s="35">
        <f t="shared" ref="U17:U28" si="6">+E17/945</f>
        <v>0.14688960433862433</v>
      </c>
      <c r="V17" s="35">
        <f t="shared" ref="V17:V28" si="7">+F17/1112</f>
        <v>0.68527453037569963</v>
      </c>
      <c r="W17" s="35">
        <f t="shared" ref="W17:W28" si="8">+G17/O17</f>
        <v>9.0034542007196863E-2</v>
      </c>
      <c r="X17" s="36">
        <f t="shared" ref="X17:X28" si="9">+I17/125</f>
        <v>1</v>
      </c>
    </row>
    <row r="18" spans="1:30" x14ac:dyDescent="0.25">
      <c r="A18" s="26" t="s">
        <v>15</v>
      </c>
      <c r="B18" s="19">
        <v>219.50179995833301</v>
      </c>
      <c r="C18" s="19">
        <v>60.586758415824001</v>
      </c>
      <c r="D18" s="19">
        <v>288.27696384025</v>
      </c>
      <c r="E18" s="19">
        <v>128.517951277951</v>
      </c>
      <c r="F18" s="19">
        <v>783.71111111111099</v>
      </c>
      <c r="G18" s="19">
        <v>156.87824609232399</v>
      </c>
      <c r="H18" s="3">
        <f t="shared" ref="H18:H28" si="10">+F18+G18</f>
        <v>940.58935720343493</v>
      </c>
      <c r="I18" s="19">
        <v>125</v>
      </c>
      <c r="J18" s="19">
        <v>1742.47277777778</v>
      </c>
      <c r="K18" s="19">
        <v>10</v>
      </c>
      <c r="L18" s="19">
        <v>0.452777777777778</v>
      </c>
      <c r="M18" s="19">
        <v>4.4638888888888903</v>
      </c>
      <c r="N18" s="41">
        <v>5.0833333333333304</v>
      </c>
      <c r="O18" s="6">
        <f t="shared" ref="O18:O28" si="11">+SUM(J18:N18)</f>
        <v>1762.47277777778</v>
      </c>
      <c r="P18" s="6">
        <f t="shared" si="2"/>
        <v>1762.4728306957929</v>
      </c>
      <c r="Q18" s="26" t="s">
        <v>15</v>
      </c>
      <c r="R18" s="7">
        <f t="shared" si="3"/>
        <v>0.14633453330555535</v>
      </c>
      <c r="S18" s="7">
        <f t="shared" si="4"/>
        <v>0.26457099744901308</v>
      </c>
      <c r="T18" s="7">
        <f t="shared" si="5"/>
        <v>0.48368618094001681</v>
      </c>
      <c r="U18" s="7">
        <f t="shared" si="6"/>
        <v>0.13599783204015978</v>
      </c>
      <c r="V18" s="7">
        <f t="shared" si="7"/>
        <v>0.70477617905675449</v>
      </c>
      <c r="W18" s="7">
        <f t="shared" si="8"/>
        <v>8.9010308738001892E-2</v>
      </c>
      <c r="X18" s="27">
        <f t="shared" si="9"/>
        <v>1</v>
      </c>
    </row>
    <row r="19" spans="1:30" x14ac:dyDescent="0.25">
      <c r="A19" s="26" t="s">
        <v>16</v>
      </c>
      <c r="B19" s="19">
        <v>228.76606640277899</v>
      </c>
      <c r="C19" s="19">
        <v>42.643700635774898</v>
      </c>
      <c r="D19" s="19">
        <v>269.80178916087601</v>
      </c>
      <c r="E19" s="19">
        <v>143.281227405556</v>
      </c>
      <c r="F19" s="19">
        <v>777.74972222222198</v>
      </c>
      <c r="G19" s="19">
        <v>127.820559566664</v>
      </c>
      <c r="H19" s="3">
        <f t="shared" si="10"/>
        <v>905.57028178888595</v>
      </c>
      <c r="I19" s="19">
        <v>125</v>
      </c>
      <c r="J19" s="19">
        <v>1695.0630555555599</v>
      </c>
      <c r="K19" s="19">
        <v>10</v>
      </c>
      <c r="L19" s="19">
        <v>0.30138888888888898</v>
      </c>
      <c r="M19" s="19">
        <v>6.0875000000000004</v>
      </c>
      <c r="N19" s="41">
        <v>3.6111111111111098</v>
      </c>
      <c r="O19" s="6">
        <f t="shared" si="11"/>
        <v>1715.0630555555599</v>
      </c>
      <c r="P19" s="6">
        <f t="shared" si="2"/>
        <v>1715.063065393872</v>
      </c>
      <c r="Q19" s="26" t="s">
        <v>16</v>
      </c>
      <c r="R19" s="7">
        <f t="shared" si="3"/>
        <v>0.15251071093518601</v>
      </c>
      <c r="S19" s="7">
        <f t="shared" si="4"/>
        <v>0.1862170333439952</v>
      </c>
      <c r="T19" s="7">
        <f t="shared" si="5"/>
        <v>0.4526875657061678</v>
      </c>
      <c r="U19" s="7">
        <f t="shared" si="6"/>
        <v>0.1516203464609058</v>
      </c>
      <c r="V19" s="7">
        <f t="shared" si="7"/>
        <v>0.69941521782573923</v>
      </c>
      <c r="W19" s="7">
        <f t="shared" si="8"/>
        <v>7.4528198338025028E-2</v>
      </c>
      <c r="X19" s="27">
        <f t="shared" si="9"/>
        <v>1</v>
      </c>
    </row>
    <row r="20" spans="1:30" x14ac:dyDescent="0.25">
      <c r="A20" s="26" t="s">
        <v>17</v>
      </c>
      <c r="B20" s="19">
        <v>201.38233897222199</v>
      </c>
      <c r="C20" s="19">
        <v>32.848650351419998</v>
      </c>
      <c r="D20" s="19">
        <v>246.61582181226501</v>
      </c>
      <c r="E20" s="19">
        <v>148.21621353472199</v>
      </c>
      <c r="F20" s="19">
        <v>804.95765243931999</v>
      </c>
      <c r="G20" s="19">
        <v>114.158914622333</v>
      </c>
      <c r="H20" s="3">
        <f t="shared" si="10"/>
        <v>919.11656706165297</v>
      </c>
      <c r="I20" s="19">
        <v>125</v>
      </c>
      <c r="J20" s="19">
        <v>1653.1795833333299</v>
      </c>
      <c r="K20" s="19">
        <v>10</v>
      </c>
      <c r="L20" s="19">
        <v>0.25277777777777799</v>
      </c>
      <c r="M20" s="19">
        <v>6.5861111111111104</v>
      </c>
      <c r="N20" s="41">
        <v>3.1611111111111101</v>
      </c>
      <c r="O20" s="6">
        <f t="shared" si="11"/>
        <v>1673.1795833333299</v>
      </c>
      <c r="P20" s="6">
        <f t="shared" si="2"/>
        <v>1673.1795917322818</v>
      </c>
      <c r="Q20" s="26" t="s">
        <v>17</v>
      </c>
      <c r="R20" s="7">
        <f t="shared" si="3"/>
        <v>0.13425489264814799</v>
      </c>
      <c r="S20" s="7">
        <f t="shared" si="4"/>
        <v>0.14344388799746724</v>
      </c>
      <c r="T20" s="7">
        <f t="shared" si="5"/>
        <v>0.41378493592661914</v>
      </c>
      <c r="U20" s="7">
        <f t="shared" si="6"/>
        <v>0.1568425540049968</v>
      </c>
      <c r="V20" s="7">
        <f t="shared" si="7"/>
        <v>0.72388278097061154</v>
      </c>
      <c r="W20" s="7">
        <f t="shared" si="8"/>
        <v>6.8228727961707578E-2</v>
      </c>
      <c r="X20" s="27">
        <f t="shared" si="9"/>
        <v>1</v>
      </c>
    </row>
    <row r="21" spans="1:30" x14ac:dyDescent="0.25">
      <c r="A21" s="26" t="s">
        <v>18</v>
      </c>
      <c r="B21" s="19">
        <v>221.07433237500001</v>
      </c>
      <c r="C21" s="19">
        <v>29.5577854024889</v>
      </c>
      <c r="D21" s="19">
        <v>204.720848239958</v>
      </c>
      <c r="E21" s="19">
        <v>172.70202045097301</v>
      </c>
      <c r="F21" s="19">
        <v>832.38833333333298</v>
      </c>
      <c r="G21" s="19">
        <v>170.859877378167</v>
      </c>
      <c r="H21" s="3">
        <f t="shared" si="10"/>
        <v>1003.2482107115</v>
      </c>
      <c r="I21" s="19">
        <v>125</v>
      </c>
      <c r="J21" s="19">
        <v>1736.3031944444399</v>
      </c>
      <c r="K21" s="19">
        <v>10</v>
      </c>
      <c r="L21" s="19">
        <v>0.44861111111111102</v>
      </c>
      <c r="M21" s="19">
        <v>6.2750000000000004</v>
      </c>
      <c r="N21" s="41">
        <v>3.2763888888888899</v>
      </c>
      <c r="O21" s="6">
        <f t="shared" si="11"/>
        <v>1756.3031944444401</v>
      </c>
      <c r="P21" s="6">
        <f t="shared" si="2"/>
        <v>1756.3031971799198</v>
      </c>
      <c r="Q21" s="26" t="s">
        <v>18</v>
      </c>
      <c r="R21" s="7">
        <f t="shared" si="3"/>
        <v>0.14738288825000001</v>
      </c>
      <c r="S21" s="7">
        <f t="shared" si="4"/>
        <v>0.1290732987008249</v>
      </c>
      <c r="T21" s="7">
        <f t="shared" si="5"/>
        <v>0.34349135610731207</v>
      </c>
      <c r="U21" s="7">
        <f t="shared" si="6"/>
        <v>0.18275346079468044</v>
      </c>
      <c r="V21" s="7">
        <f t="shared" si="7"/>
        <v>0.74855065947242172</v>
      </c>
      <c r="W21" s="7">
        <f t="shared" si="8"/>
        <v>9.728381632433003E-2</v>
      </c>
      <c r="X21" s="27">
        <f t="shared" si="9"/>
        <v>1</v>
      </c>
    </row>
    <row r="22" spans="1:30" x14ac:dyDescent="0.25">
      <c r="A22" s="26" t="s">
        <v>19</v>
      </c>
      <c r="B22" s="19">
        <v>250.136645277778</v>
      </c>
      <c r="C22" s="19">
        <v>23.735647926333499</v>
      </c>
      <c r="D22" s="19">
        <v>282.72268521847298</v>
      </c>
      <c r="E22" s="19">
        <v>219.286291945833</v>
      </c>
      <c r="F22" s="19">
        <v>785.63277777777796</v>
      </c>
      <c r="G22" s="19">
        <v>265.97679111884702</v>
      </c>
      <c r="H22" s="3">
        <f t="shared" si="10"/>
        <v>1051.609568896625</v>
      </c>
      <c r="I22" s="19">
        <v>125</v>
      </c>
      <c r="J22" s="19">
        <v>1932.4908333333301</v>
      </c>
      <c r="K22" s="19">
        <v>10</v>
      </c>
      <c r="L22" s="19">
        <v>0.41805555555555601</v>
      </c>
      <c r="M22" s="19">
        <v>6.7097222222222204</v>
      </c>
      <c r="N22" s="41">
        <v>2.87222222222222</v>
      </c>
      <c r="O22" s="6">
        <f t="shared" si="11"/>
        <v>1952.4908333333301</v>
      </c>
      <c r="P22" s="6">
        <f t="shared" si="2"/>
        <v>1952.4908392650423</v>
      </c>
      <c r="Q22" s="26" t="s">
        <v>19</v>
      </c>
      <c r="R22" s="7">
        <f t="shared" si="3"/>
        <v>0.16675776351851868</v>
      </c>
      <c r="S22" s="7">
        <f t="shared" si="4"/>
        <v>0.10364911758224235</v>
      </c>
      <c r="T22" s="7">
        <f t="shared" si="5"/>
        <v>0.47436692150750498</v>
      </c>
      <c r="U22" s="7">
        <f t="shared" si="6"/>
        <v>0.23204898618606667</v>
      </c>
      <c r="V22" s="7">
        <f t="shared" si="7"/>
        <v>0.70650429656274993</v>
      </c>
      <c r="W22" s="7">
        <f t="shared" si="8"/>
        <v>0.13622434819054505</v>
      </c>
      <c r="X22" s="27">
        <f t="shared" si="9"/>
        <v>1</v>
      </c>
    </row>
    <row r="23" spans="1:30" x14ac:dyDescent="0.25">
      <c r="A23" s="26" t="s">
        <v>20</v>
      </c>
      <c r="B23" s="19">
        <v>298.144999375</v>
      </c>
      <c r="C23" s="19">
        <v>25.087414048534299</v>
      </c>
      <c r="D23" s="19">
        <v>300.448624335972</v>
      </c>
      <c r="E23" s="19">
        <v>251.764414486112</v>
      </c>
      <c r="F23" s="19">
        <v>810.98527777777804</v>
      </c>
      <c r="G23" s="19">
        <v>252.21568125958399</v>
      </c>
      <c r="H23" s="3">
        <f t="shared" si="10"/>
        <v>1063.2009590373621</v>
      </c>
      <c r="I23" s="19">
        <v>125</v>
      </c>
      <c r="J23" s="19">
        <v>2043.64638888889</v>
      </c>
      <c r="K23" s="19">
        <v>10</v>
      </c>
      <c r="L23" s="19">
        <v>0.36666666666666697</v>
      </c>
      <c r="M23" s="19">
        <v>6.7958333333333298</v>
      </c>
      <c r="N23" s="41">
        <v>2.8374999999999999</v>
      </c>
      <c r="O23" s="6">
        <f t="shared" si="11"/>
        <v>2063.6463888888902</v>
      </c>
      <c r="P23" s="6">
        <f t="shared" si="2"/>
        <v>2063.6464112829804</v>
      </c>
      <c r="Q23" s="26" t="s">
        <v>20</v>
      </c>
      <c r="R23" s="7">
        <f t="shared" si="3"/>
        <v>0.19876333291666667</v>
      </c>
      <c r="S23" s="7">
        <f t="shared" si="4"/>
        <v>0.10955202641281353</v>
      </c>
      <c r="T23" s="7">
        <f t="shared" si="5"/>
        <v>0.50410843009391271</v>
      </c>
      <c r="U23" s="7">
        <f t="shared" si="6"/>
        <v>0.26641736982657355</v>
      </c>
      <c r="V23" s="7">
        <f t="shared" si="7"/>
        <v>0.72930330735411697</v>
      </c>
      <c r="W23" s="7">
        <f t="shared" si="8"/>
        <v>0.12221845884913554</v>
      </c>
      <c r="X23" s="27">
        <f t="shared" si="9"/>
        <v>1</v>
      </c>
    </row>
    <row r="24" spans="1:30" x14ac:dyDescent="0.25">
      <c r="A24" s="26" t="s">
        <v>21</v>
      </c>
      <c r="B24" s="19">
        <v>296.62282855555497</v>
      </c>
      <c r="C24" s="19">
        <v>30.266092554273801</v>
      </c>
      <c r="D24" s="19">
        <v>267.21812935833299</v>
      </c>
      <c r="E24" s="19">
        <v>224.546523194445</v>
      </c>
      <c r="F24" s="19">
        <v>811.37777777777796</v>
      </c>
      <c r="G24" s="19">
        <v>207.42421651956701</v>
      </c>
      <c r="H24" s="3">
        <f t="shared" si="10"/>
        <v>1018.801994297345</v>
      </c>
      <c r="I24" s="19">
        <v>125</v>
      </c>
      <c r="J24" s="19">
        <v>1942.4555555555601</v>
      </c>
      <c r="K24" s="19">
        <v>10</v>
      </c>
      <c r="L24" s="19">
        <v>0.30416666666666697</v>
      </c>
      <c r="M24" s="19">
        <v>6.6527777777777803</v>
      </c>
      <c r="N24" s="41">
        <v>3.0430555555555601</v>
      </c>
      <c r="O24" s="6">
        <f t="shared" si="11"/>
        <v>1962.4555555555601</v>
      </c>
      <c r="P24" s="6">
        <f t="shared" si="2"/>
        <v>1962.4555679599516</v>
      </c>
      <c r="Q24" s="26" t="s">
        <v>21</v>
      </c>
      <c r="R24" s="7">
        <f t="shared" si="3"/>
        <v>0.19774855237036998</v>
      </c>
      <c r="S24" s="7">
        <f t="shared" si="4"/>
        <v>0.13216634303176333</v>
      </c>
      <c r="T24" s="7">
        <f t="shared" si="5"/>
        <v>0.44835256603747148</v>
      </c>
      <c r="U24" s="7">
        <f t="shared" si="6"/>
        <v>0.23761536845973016</v>
      </c>
      <c r="V24" s="7">
        <f t="shared" si="7"/>
        <v>0.72965627498001617</v>
      </c>
      <c r="W24" s="7">
        <f t="shared" si="8"/>
        <v>0.10569626197768661</v>
      </c>
      <c r="X24" s="27">
        <f t="shared" si="9"/>
        <v>1</v>
      </c>
    </row>
    <row r="25" spans="1:30" x14ac:dyDescent="0.25">
      <c r="A25" s="26" t="s">
        <v>22</v>
      </c>
      <c r="B25" s="19">
        <v>284.17327090277701</v>
      </c>
      <c r="C25" s="19">
        <v>32.840353439293501</v>
      </c>
      <c r="D25" s="19">
        <v>243.50967251444399</v>
      </c>
      <c r="E25" s="19">
        <v>210.450306083334</v>
      </c>
      <c r="F25" s="19">
        <v>845.63764425736395</v>
      </c>
      <c r="G25" s="19">
        <v>119.341959891805</v>
      </c>
      <c r="H25" s="3">
        <f t="shared" si="10"/>
        <v>964.97960414916895</v>
      </c>
      <c r="I25" s="19">
        <v>125</v>
      </c>
      <c r="J25" s="19">
        <v>1840.95319444444</v>
      </c>
      <c r="K25" s="19">
        <v>10</v>
      </c>
      <c r="L25" s="19">
        <v>0.30694444444444402</v>
      </c>
      <c r="M25" s="19">
        <v>6.375</v>
      </c>
      <c r="N25" s="41">
        <v>3.31805555555556</v>
      </c>
      <c r="O25" s="6">
        <f t="shared" si="11"/>
        <v>1860.95319444444</v>
      </c>
      <c r="P25" s="6">
        <f t="shared" si="2"/>
        <v>1860.9532070890173</v>
      </c>
      <c r="Q25" s="26" t="s">
        <v>22</v>
      </c>
      <c r="R25" s="7">
        <f t="shared" si="3"/>
        <v>0.18944884726851802</v>
      </c>
      <c r="S25" s="7">
        <f t="shared" si="4"/>
        <v>0.14340765694014629</v>
      </c>
      <c r="T25" s="7">
        <f t="shared" si="5"/>
        <v>0.40857327603094629</v>
      </c>
      <c r="U25" s="7">
        <f t="shared" si="6"/>
        <v>0.22269873659612063</v>
      </c>
      <c r="V25" s="7">
        <f t="shared" si="7"/>
        <v>0.76046550742568697</v>
      </c>
      <c r="W25" s="7">
        <f t="shared" si="8"/>
        <v>6.4129479585021368E-2</v>
      </c>
      <c r="X25" s="27">
        <f t="shared" si="9"/>
        <v>1</v>
      </c>
    </row>
    <row r="26" spans="1:30" x14ac:dyDescent="0.25">
      <c r="A26" s="26" t="s">
        <v>23</v>
      </c>
      <c r="B26" s="19">
        <v>286.32335402777898</v>
      </c>
      <c r="C26" s="19">
        <v>38.289342202877101</v>
      </c>
      <c r="D26" s="19">
        <v>289.18445957988803</v>
      </c>
      <c r="E26" s="19">
        <v>230.51064073611099</v>
      </c>
      <c r="F26" s="19">
        <v>700.40167043540202</v>
      </c>
      <c r="G26" s="19">
        <v>33.865391930819499</v>
      </c>
      <c r="H26" s="3">
        <f t="shared" si="10"/>
        <v>734.26706236622158</v>
      </c>
      <c r="I26" s="19">
        <v>125</v>
      </c>
      <c r="J26" s="19">
        <v>1683.5748611111101</v>
      </c>
      <c r="K26" s="19">
        <v>10</v>
      </c>
      <c r="L26" s="19">
        <v>0.65972222222222199</v>
      </c>
      <c r="M26" s="19">
        <v>5.6638888888888896</v>
      </c>
      <c r="N26" s="41">
        <v>3.6763888888888898</v>
      </c>
      <c r="O26" s="6">
        <f t="shared" si="11"/>
        <v>1703.5748611111098</v>
      </c>
      <c r="P26" s="6">
        <f t="shared" si="2"/>
        <v>1703.5748589128766</v>
      </c>
      <c r="Q26" s="26" t="s">
        <v>23</v>
      </c>
      <c r="R26" s="7">
        <f t="shared" si="3"/>
        <v>0.19088223601851931</v>
      </c>
      <c r="S26" s="7">
        <f t="shared" si="4"/>
        <v>0.16720236769815328</v>
      </c>
      <c r="T26" s="7">
        <f t="shared" si="5"/>
        <v>0.48520882479846983</v>
      </c>
      <c r="U26" s="7">
        <f t="shared" si="6"/>
        <v>0.24392660395355659</v>
      </c>
      <c r="V26" s="7">
        <f t="shared" si="7"/>
        <v>0.62985761729802336</v>
      </c>
      <c r="W26" s="7">
        <f t="shared" si="8"/>
        <v>1.9879016005631668E-2</v>
      </c>
      <c r="X26" s="27">
        <f t="shared" si="9"/>
        <v>1</v>
      </c>
    </row>
    <row r="27" spans="1:30" x14ac:dyDescent="0.25">
      <c r="A27" s="26" t="s">
        <v>24</v>
      </c>
      <c r="B27" s="19">
        <v>294.111891236112</v>
      </c>
      <c r="C27" s="19">
        <v>46.703651041601802</v>
      </c>
      <c r="D27" s="19">
        <v>244.04508494804199</v>
      </c>
      <c r="E27" s="19">
        <v>199.90852387499999</v>
      </c>
      <c r="F27" s="19">
        <v>719.90962124377802</v>
      </c>
      <c r="G27" s="19">
        <v>49.913871789268001</v>
      </c>
      <c r="H27" s="3">
        <f t="shared" si="10"/>
        <v>769.82349303304602</v>
      </c>
      <c r="I27" s="19">
        <v>125</v>
      </c>
      <c r="J27" s="19">
        <v>1659.59263888889</v>
      </c>
      <c r="K27" s="19">
        <v>10</v>
      </c>
      <c r="L27" s="19">
        <v>0.83333333333333304</v>
      </c>
      <c r="M27" s="19">
        <v>5.19166666666667</v>
      </c>
      <c r="N27" s="41">
        <v>3.9750000000000001</v>
      </c>
      <c r="O27" s="6">
        <f t="shared" si="11"/>
        <v>1679.5926388888897</v>
      </c>
      <c r="P27" s="6">
        <f t="shared" si="2"/>
        <v>1679.592644133802</v>
      </c>
      <c r="Q27" s="26" t="s">
        <v>24</v>
      </c>
      <c r="R27" s="7">
        <f t="shared" si="3"/>
        <v>0.19607459415740799</v>
      </c>
      <c r="S27" s="7">
        <f t="shared" si="4"/>
        <v>0.20394607441747512</v>
      </c>
      <c r="T27" s="7">
        <f t="shared" si="5"/>
        <v>0.40947161904033891</v>
      </c>
      <c r="U27" s="7">
        <f t="shared" si="6"/>
        <v>0.21154341150793649</v>
      </c>
      <c r="V27" s="7">
        <f t="shared" si="7"/>
        <v>0.64740073852857738</v>
      </c>
      <c r="W27" s="7">
        <f t="shared" si="8"/>
        <v>2.971784385902513E-2</v>
      </c>
      <c r="X27" s="27">
        <f t="shared" si="9"/>
        <v>1</v>
      </c>
    </row>
    <row r="28" spans="1:30" ht="15.75" thickBot="1" x14ac:dyDescent="0.3">
      <c r="A28" s="28" t="s">
        <v>25</v>
      </c>
      <c r="B28" s="48">
        <v>278.27061945833299</v>
      </c>
      <c r="C28" s="48">
        <v>57.262179386743199</v>
      </c>
      <c r="D28" s="48">
        <v>230.51451383252899</v>
      </c>
      <c r="E28" s="48">
        <v>153.965137485138</v>
      </c>
      <c r="F28" s="48">
        <v>814.23944444444396</v>
      </c>
      <c r="G28" s="48">
        <v>119.706453127782</v>
      </c>
      <c r="H28" s="49">
        <f t="shared" si="10"/>
        <v>933.94589757222593</v>
      </c>
      <c r="I28" s="48">
        <v>125</v>
      </c>
      <c r="J28" s="48">
        <v>1758.9583333333301</v>
      </c>
      <c r="K28" s="48">
        <v>10</v>
      </c>
      <c r="L28" s="48">
        <v>0.68888888888888899</v>
      </c>
      <c r="M28" s="48">
        <v>4.5916666666666703</v>
      </c>
      <c r="N28" s="50">
        <v>4.7194444444444397</v>
      </c>
      <c r="O28" s="6">
        <f t="shared" si="11"/>
        <v>1778.9583333333301</v>
      </c>
      <c r="P28" s="6">
        <f t="shared" si="2"/>
        <v>1778.9583477349693</v>
      </c>
      <c r="Q28" s="28" t="s">
        <v>25</v>
      </c>
      <c r="R28" s="37">
        <f t="shared" si="3"/>
        <v>0.18551374630555534</v>
      </c>
      <c r="S28" s="37">
        <f t="shared" si="4"/>
        <v>0.25005318509494845</v>
      </c>
      <c r="T28" s="37">
        <f t="shared" si="5"/>
        <v>0.3867693185109547</v>
      </c>
      <c r="U28" s="37">
        <f t="shared" si="6"/>
        <v>0.16292607141284446</v>
      </c>
      <c r="V28" s="37">
        <f t="shared" si="7"/>
        <v>0.73222971622701793</v>
      </c>
      <c r="W28" s="37">
        <f t="shared" si="8"/>
        <v>6.7290194989267443E-2</v>
      </c>
      <c r="X28" s="38">
        <f t="shared" si="9"/>
        <v>1</v>
      </c>
    </row>
    <row r="29" spans="1:30" ht="15.75" thickBot="1" x14ac:dyDescent="0.3">
      <c r="A29" s="32" t="s">
        <v>66</v>
      </c>
      <c r="B29" s="43">
        <f>+AVERAGE(B17:B28)</f>
        <v>258.62690487384265</v>
      </c>
      <c r="C29" s="43">
        <f t="shared" ref="C29:N29" si="12">+AVERAGE(C17:C28)</f>
        <v>40.567530876337209</v>
      </c>
      <c r="D29" s="43">
        <f t="shared" si="12"/>
        <v>261.18034087913219</v>
      </c>
      <c r="E29" s="43">
        <f t="shared" si="12"/>
        <v>185.16332721459787</v>
      </c>
      <c r="F29" s="43">
        <f t="shared" si="12"/>
        <v>787.41802588317375</v>
      </c>
      <c r="G29" s="43">
        <f t="shared" si="12"/>
        <v>148.07997700067384</v>
      </c>
      <c r="H29" s="43">
        <f t="shared" si="12"/>
        <v>935.49800288384768</v>
      </c>
      <c r="I29" s="43">
        <f t="shared" si="12"/>
        <v>125</v>
      </c>
      <c r="J29" s="43">
        <f t="shared" si="12"/>
        <v>1786.0360879629625</v>
      </c>
      <c r="K29" s="43">
        <f t="shared" si="12"/>
        <v>10</v>
      </c>
      <c r="L29" s="43">
        <f t="shared" si="12"/>
        <v>0.46400462962962968</v>
      </c>
      <c r="M29" s="43">
        <f t="shared" si="12"/>
        <v>5.8165509259259265</v>
      </c>
      <c r="N29" s="44">
        <f t="shared" si="12"/>
        <v>3.7194444444444446</v>
      </c>
      <c r="O29" s="40"/>
      <c r="P29" s="24"/>
      <c r="Q29" s="39" t="s">
        <v>66</v>
      </c>
      <c r="R29" s="33">
        <f>+AVERAGE(R17:R28)</f>
        <v>0.17241793658256177</v>
      </c>
      <c r="S29" s="33">
        <f>+AVERAGE(S17:S28)</f>
        <v>0.1771507898530009</v>
      </c>
      <c r="T29" s="33">
        <f>+AVERAGE(T17:T28)</f>
        <v>0.43822204845491974</v>
      </c>
      <c r="U29" s="33">
        <f>+AVERAGE(U17:U28)</f>
        <v>0.19594002879851632</v>
      </c>
      <c r="V29" s="33">
        <f t="shared" ref="V29:W29" si="13">+AVERAGE(V17:V28)</f>
        <v>0.70810973550645129</v>
      </c>
      <c r="W29" s="33">
        <f t="shared" si="13"/>
        <v>8.0353433068797844E-2</v>
      </c>
      <c r="X29" s="34">
        <f>+AVERAGE(X17:X28)</f>
        <v>1</v>
      </c>
    </row>
    <row r="31" spans="1:30" x14ac:dyDescent="0.25">
      <c r="A31" s="1" t="s">
        <v>27</v>
      </c>
      <c r="B31" s="1" t="s">
        <v>1</v>
      </c>
      <c r="C31" s="1" t="s">
        <v>2</v>
      </c>
      <c r="D31" s="1" t="s">
        <v>62</v>
      </c>
      <c r="E31" s="1" t="s">
        <v>63</v>
      </c>
      <c r="F31" s="1" t="s">
        <v>4</v>
      </c>
      <c r="G31" s="1" t="s">
        <v>5</v>
      </c>
      <c r="H31" s="5" t="s">
        <v>32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Q31" s="1" t="s">
        <v>28</v>
      </c>
      <c r="R31" s="1" t="s">
        <v>1</v>
      </c>
      <c r="S31" s="1" t="s">
        <v>2</v>
      </c>
      <c r="T31" s="1" t="s">
        <v>62</v>
      </c>
      <c r="U31" s="1" t="s">
        <v>63</v>
      </c>
      <c r="V31" s="1" t="s">
        <v>4</v>
      </c>
      <c r="W31" s="1" t="s">
        <v>5</v>
      </c>
      <c r="X31" s="1" t="s">
        <v>33</v>
      </c>
      <c r="Y31" s="1" t="s">
        <v>7</v>
      </c>
      <c r="Z31" s="1" t="s">
        <v>8</v>
      </c>
      <c r="AA31" s="1" t="s">
        <v>9</v>
      </c>
      <c r="AB31" s="1" t="s">
        <v>10</v>
      </c>
      <c r="AC31" s="1" t="s">
        <v>11</v>
      </c>
      <c r="AD31" s="1" t="s">
        <v>12</v>
      </c>
    </row>
    <row r="32" spans="1:30" x14ac:dyDescent="0.25">
      <c r="A32" s="1" t="s">
        <v>14</v>
      </c>
      <c r="B32" s="19">
        <f>+B2/B17</f>
        <v>1400.6844814872561</v>
      </c>
      <c r="C32" s="19">
        <f t="shared" ref="C32:D32" si="14">+C2/C17</f>
        <v>1492.0411821626324</v>
      </c>
      <c r="D32" s="19">
        <f t="shared" si="14"/>
        <v>1591.1110044745569</v>
      </c>
      <c r="E32" s="19">
        <f t="shared" ref="E32" si="15">+E2/E17</f>
        <v>1098.5088192469946</v>
      </c>
      <c r="F32" s="19">
        <f t="shared" ref="F32:N32" si="16">+F2/F17</f>
        <v>1417.2037531891481</v>
      </c>
      <c r="G32" s="19">
        <f t="shared" si="16"/>
        <v>2829.185030862096</v>
      </c>
      <c r="H32" s="3">
        <f t="shared" si="16"/>
        <v>1660.7027271377317</v>
      </c>
      <c r="I32" s="19">
        <f t="shared" si="16"/>
        <v>1546.9195904166641</v>
      </c>
      <c r="J32" s="19">
        <f t="shared" si="16"/>
        <v>1555.4229663209967</v>
      </c>
      <c r="K32" s="19">
        <f t="shared" si="16"/>
        <v>1546.91959041667</v>
      </c>
      <c r="L32" s="19">
        <f t="shared" si="16"/>
        <v>1098.8483168831176</v>
      </c>
      <c r="M32" s="19">
        <f t="shared" si="16"/>
        <v>1670.4614530264794</v>
      </c>
      <c r="N32" s="19">
        <f t="shared" si="16"/>
        <v>1486.703464177873</v>
      </c>
      <c r="Q32" s="1" t="s">
        <v>14</v>
      </c>
      <c r="R32" s="12">
        <f t="shared" ref="R32:R43" si="17">+B32/$F32</f>
        <v>0.98834375673595387</v>
      </c>
      <c r="S32" s="12">
        <f t="shared" ref="S32:S43" si="18">+C32/$F32</f>
        <v>1.0528064004946902</v>
      </c>
      <c r="T32" s="12">
        <f t="shared" ref="T32:T43" si="19">+D32/$F32</f>
        <v>1.1227115373453278</v>
      </c>
      <c r="U32" s="12">
        <f t="shared" ref="U32:U43" si="20">+E32/$F32</f>
        <v>0.77512412507729322</v>
      </c>
      <c r="V32" s="12">
        <f t="shared" ref="V32:V43" si="21">+F32/$F32</f>
        <v>1</v>
      </c>
      <c r="W32" s="12">
        <f t="shared" ref="W32:W43" si="22">+G32/$F32</f>
        <v>1.9963149437725889</v>
      </c>
      <c r="X32" s="12">
        <f t="shared" ref="X32:X43" si="23">+H32/F32</f>
        <v>1.1718164896195309</v>
      </c>
      <c r="Y32" s="12">
        <f t="shared" ref="Y32:Y43" si="24">+I32/$F32</f>
        <v>1.0915294197715855</v>
      </c>
      <c r="Z32" s="12">
        <f t="shared" ref="Z32:Z43" si="25">+J32/$F32</f>
        <v>1.0975295280024573</v>
      </c>
      <c r="AA32" s="12">
        <f t="shared" ref="AA32:AA43" si="26">+K32/$F32</f>
        <v>1.0915294197715897</v>
      </c>
      <c r="AB32" s="12">
        <f t="shared" ref="AB32:AB43" si="27">+L32/$F32</f>
        <v>0.77536367964759334</v>
      </c>
      <c r="AC32" s="12">
        <f t="shared" ref="AC32:AC43" si="28">+M32/$F32</f>
        <v>1.178702391429195</v>
      </c>
      <c r="AD32" s="12">
        <f t="shared" ref="AD32:AD43" si="29">+N32/$F32</f>
        <v>1.0490400274712293</v>
      </c>
    </row>
    <row r="33" spans="1:30" x14ac:dyDescent="0.25">
      <c r="A33" s="1" t="s">
        <v>15</v>
      </c>
      <c r="B33" s="19">
        <f t="shared" ref="B33:D43" si="30">+B3/B18</f>
        <v>1416.8746299995669</v>
      </c>
      <c r="C33" s="19">
        <f t="shared" si="30"/>
        <v>1423.2616007494389</v>
      </c>
      <c r="D33" s="19">
        <f t="shared" si="30"/>
        <v>1475.6081220855037</v>
      </c>
      <c r="E33" s="19">
        <f t="shared" ref="E33" si="31">+E3/E18</f>
        <v>1168.3267079140205</v>
      </c>
      <c r="F33" s="19">
        <f t="shared" ref="F33:N33" si="32">+F3/F18</f>
        <v>1485.3313439029364</v>
      </c>
      <c r="G33" s="19">
        <f t="shared" si="32"/>
        <v>2647.995821386462</v>
      </c>
      <c r="H33" s="3">
        <f t="shared" si="32"/>
        <v>1679.2488729761621</v>
      </c>
      <c r="I33" s="19">
        <f t="shared" si="32"/>
        <v>1552.2627450000002</v>
      </c>
      <c r="J33" s="19">
        <f t="shared" si="32"/>
        <v>1558.2701114319955</v>
      </c>
      <c r="K33" s="19">
        <f t="shared" si="32"/>
        <v>1552.262745</v>
      </c>
      <c r="L33" s="19">
        <f t="shared" si="32"/>
        <v>1139.9951257668702</v>
      </c>
      <c r="M33" s="19">
        <f t="shared" si="32"/>
        <v>1674.2671322339756</v>
      </c>
      <c r="N33" s="19">
        <f t="shared" si="32"/>
        <v>1481.8466639344279</v>
      </c>
      <c r="Q33" s="1" t="s">
        <v>15</v>
      </c>
      <c r="R33" s="12">
        <f t="shared" si="17"/>
        <v>0.95391148636001377</v>
      </c>
      <c r="S33" s="12">
        <f t="shared" si="18"/>
        <v>0.95821151731007059</v>
      </c>
      <c r="T33" s="12">
        <f t="shared" si="19"/>
        <v>0.9934538365076957</v>
      </c>
      <c r="U33" s="12">
        <f t="shared" si="20"/>
        <v>0.78657648524676149</v>
      </c>
      <c r="V33" s="12">
        <f t="shared" si="21"/>
        <v>1</v>
      </c>
      <c r="W33" s="12">
        <f t="shared" si="22"/>
        <v>1.7827643860449656</v>
      </c>
      <c r="X33" s="12">
        <f t="shared" si="23"/>
        <v>1.1305550642752058</v>
      </c>
      <c r="Y33" s="12">
        <f t="shared" si="24"/>
        <v>1.0450615961023157</v>
      </c>
      <c r="Z33" s="12">
        <f t="shared" si="25"/>
        <v>1.0491060582734364</v>
      </c>
      <c r="AA33" s="12">
        <f t="shared" si="26"/>
        <v>1.0450615961023155</v>
      </c>
      <c r="AB33" s="12">
        <f t="shared" si="27"/>
        <v>0.76750223473461332</v>
      </c>
      <c r="AC33" s="12">
        <f t="shared" si="28"/>
        <v>1.1272011050642623</v>
      </c>
      <c r="AD33" s="12">
        <f t="shared" si="29"/>
        <v>0.99765393763296473</v>
      </c>
    </row>
    <row r="34" spans="1:30" x14ac:dyDescent="0.25">
      <c r="A34" s="1" t="s">
        <v>16</v>
      </c>
      <c r="B34" s="19">
        <f t="shared" si="30"/>
        <v>1206.6449277427528</v>
      </c>
      <c r="C34" s="19">
        <f t="shared" si="30"/>
        <v>1141.4509898910792</v>
      </c>
      <c r="D34" s="19">
        <f t="shared" si="30"/>
        <v>1341.8384437161883</v>
      </c>
      <c r="E34" s="19">
        <f t="shared" ref="E34" si="33">+E4/E19</f>
        <v>1020.1231150600696</v>
      </c>
      <c r="F34" s="19">
        <f t="shared" ref="F34:N34" si="34">+F4/F19</f>
        <v>1207.0735100533971</v>
      </c>
      <c r="G34" s="19">
        <f t="shared" si="34"/>
        <v>2612.057322280355</v>
      </c>
      <c r="H34" s="3">
        <f t="shared" si="34"/>
        <v>1405.3859112799439</v>
      </c>
      <c r="I34" s="19">
        <f t="shared" si="34"/>
        <v>1316.1306040277761</v>
      </c>
      <c r="J34" s="19">
        <f t="shared" si="34"/>
        <v>1323.7144263334483</v>
      </c>
      <c r="K34" s="19">
        <f t="shared" si="34"/>
        <v>1316.13060402778</v>
      </c>
      <c r="L34" s="19">
        <f t="shared" si="34"/>
        <v>939.27732258064452</v>
      </c>
      <c r="M34" s="19">
        <f t="shared" si="34"/>
        <v>1420.7100620579497</v>
      </c>
      <c r="N34" s="19">
        <f t="shared" si="34"/>
        <v>1171.2865261538468</v>
      </c>
      <c r="Q34" s="1" t="s">
        <v>16</v>
      </c>
      <c r="R34" s="12">
        <f t="shared" si="17"/>
        <v>0.99964494100228796</v>
      </c>
      <c r="S34" s="12">
        <f t="shared" si="18"/>
        <v>0.94563502585736059</v>
      </c>
      <c r="T34" s="12">
        <f t="shared" si="19"/>
        <v>1.1116460037772096</v>
      </c>
      <c r="U34" s="12">
        <f t="shared" si="20"/>
        <v>0.8451209529193815</v>
      </c>
      <c r="V34" s="12">
        <f t="shared" si="21"/>
        <v>1</v>
      </c>
      <c r="W34" s="12">
        <f t="shared" si="22"/>
        <v>2.1639587817355102</v>
      </c>
      <c r="X34" s="12">
        <f t="shared" si="23"/>
        <v>1.1642919006794989</v>
      </c>
      <c r="Y34" s="12">
        <f t="shared" si="24"/>
        <v>1.0903483450395286</v>
      </c>
      <c r="Z34" s="12">
        <f t="shared" si="25"/>
        <v>1.0966311623182678</v>
      </c>
      <c r="AA34" s="12">
        <f t="shared" si="26"/>
        <v>1.0903483450395317</v>
      </c>
      <c r="AB34" s="12">
        <f t="shared" si="27"/>
        <v>0.7781442594487008</v>
      </c>
      <c r="AC34" s="12">
        <f t="shared" si="28"/>
        <v>1.1769871927643429</v>
      </c>
      <c r="AD34" s="12">
        <f t="shared" si="29"/>
        <v>0.97035227465312601</v>
      </c>
    </row>
    <row r="35" spans="1:30" x14ac:dyDescent="0.25">
      <c r="A35" s="1" t="s">
        <v>17</v>
      </c>
      <c r="B35" s="19">
        <f t="shared" si="30"/>
        <v>1109.8971752584309</v>
      </c>
      <c r="C35" s="19">
        <f t="shared" si="30"/>
        <v>978.16305287445732</v>
      </c>
      <c r="D35" s="19">
        <f t="shared" si="30"/>
        <v>1274.1785685115406</v>
      </c>
      <c r="E35" s="19">
        <f t="shared" ref="E35" si="35">+E5/E20</f>
        <v>932.11977341602335</v>
      </c>
      <c r="F35" s="19">
        <f t="shared" ref="F35:N35" si="36">+F5/F20</f>
        <v>1100.3972028706605</v>
      </c>
      <c r="G35" s="19">
        <f t="shared" si="36"/>
        <v>2847.5582916529279</v>
      </c>
      <c r="H35" s="3">
        <f t="shared" si="36"/>
        <v>1317.4034246205272</v>
      </c>
      <c r="I35" s="19">
        <f t="shared" si="36"/>
        <v>1226.5670180555519</v>
      </c>
      <c r="J35" s="19">
        <f t="shared" si="36"/>
        <v>1238.625098069185</v>
      </c>
      <c r="K35" s="19">
        <f t="shared" si="36"/>
        <v>1226.5670180555501</v>
      </c>
      <c r="L35" s="19">
        <f t="shared" si="36"/>
        <v>907.09981318681253</v>
      </c>
      <c r="M35" s="19">
        <f t="shared" si="36"/>
        <v>1335.1820158161127</v>
      </c>
      <c r="N35" s="19">
        <f t="shared" si="36"/>
        <v>1025.8160127416513</v>
      </c>
      <c r="Q35" s="1" t="s">
        <v>17</v>
      </c>
      <c r="R35" s="12">
        <f t="shared" si="17"/>
        <v>1.0086332211341389</v>
      </c>
      <c r="S35" s="12">
        <f t="shared" si="18"/>
        <v>0.8889181563917784</v>
      </c>
      <c r="T35" s="12">
        <f t="shared" si="19"/>
        <v>1.1579260336063451</v>
      </c>
      <c r="U35" s="12">
        <f t="shared" si="20"/>
        <v>0.84707573863724528</v>
      </c>
      <c r="V35" s="12">
        <f t="shared" si="21"/>
        <v>1</v>
      </c>
      <c r="W35" s="12">
        <f t="shared" si="22"/>
        <v>2.5877549345130668</v>
      </c>
      <c r="X35" s="12">
        <f t="shared" si="23"/>
        <v>1.1972071731768781</v>
      </c>
      <c r="Y35" s="12">
        <f t="shared" si="24"/>
        <v>1.1146584295704733</v>
      </c>
      <c r="Z35" s="12">
        <f t="shared" si="25"/>
        <v>1.1256163636529815</v>
      </c>
      <c r="AA35" s="12">
        <f t="shared" si="26"/>
        <v>1.1146584295704716</v>
      </c>
      <c r="AB35" s="12">
        <f t="shared" si="27"/>
        <v>0.82433853050554518</v>
      </c>
      <c r="AC35" s="12">
        <f t="shared" si="28"/>
        <v>1.2133636947939865</v>
      </c>
      <c r="AD35" s="12">
        <f t="shared" si="29"/>
        <v>0.93222339175849811</v>
      </c>
    </row>
    <row r="36" spans="1:30" x14ac:dyDescent="0.25">
      <c r="A36" s="1" t="s">
        <v>18</v>
      </c>
      <c r="B36" s="19">
        <f t="shared" si="30"/>
        <v>1478.381632626649</v>
      </c>
      <c r="C36" s="19">
        <f t="shared" si="30"/>
        <v>1323.9417523935517</v>
      </c>
      <c r="D36" s="19">
        <f t="shared" si="30"/>
        <v>1539.7788049675514</v>
      </c>
      <c r="E36" s="19">
        <f t="shared" ref="E36" si="37">+E6/E21</f>
        <v>1194.1616893025298</v>
      </c>
      <c r="F36" s="19">
        <f t="shared" ref="F36:N36" si="38">+F6/F21</f>
        <v>1511.5633425060587</v>
      </c>
      <c r="G36" s="19">
        <f t="shared" si="38"/>
        <v>2975.578406003584</v>
      </c>
      <c r="H36" s="3">
        <f t="shared" si="38"/>
        <v>1760.8948953144879</v>
      </c>
      <c r="I36" s="19">
        <f t="shared" si="38"/>
        <v>1610.5993934722239</v>
      </c>
      <c r="J36" s="19">
        <f t="shared" si="38"/>
        <v>1625.9553980690775</v>
      </c>
      <c r="K36" s="19">
        <f t="shared" si="38"/>
        <v>1610.5993934722301</v>
      </c>
      <c r="L36" s="19">
        <f t="shared" si="38"/>
        <v>1253.2623591331285</v>
      </c>
      <c r="M36" s="19">
        <f t="shared" si="38"/>
        <v>1764.8903632138167</v>
      </c>
      <c r="N36" s="19">
        <f t="shared" si="38"/>
        <v>1364.0259559135218</v>
      </c>
      <c r="Q36" s="1" t="s">
        <v>18</v>
      </c>
      <c r="R36" s="12">
        <f t="shared" si="17"/>
        <v>0.97804808508759089</v>
      </c>
      <c r="S36" s="12">
        <f t="shared" si="18"/>
        <v>0.87587580034757628</v>
      </c>
      <c r="T36" s="12">
        <f t="shared" si="19"/>
        <v>1.0186664109058861</v>
      </c>
      <c r="U36" s="12">
        <f t="shared" si="20"/>
        <v>0.79001762990805213</v>
      </c>
      <c r="V36" s="12">
        <f t="shared" si="21"/>
        <v>1</v>
      </c>
      <c r="W36" s="12">
        <f t="shared" si="22"/>
        <v>1.9685436410956474</v>
      </c>
      <c r="X36" s="12">
        <f t="shared" si="23"/>
        <v>1.1649494571594043</v>
      </c>
      <c r="Y36" s="12">
        <f t="shared" si="24"/>
        <v>1.0655189552307949</v>
      </c>
      <c r="Z36" s="12">
        <f t="shared" si="25"/>
        <v>1.0756779767980913</v>
      </c>
      <c r="AA36" s="12">
        <f t="shared" si="26"/>
        <v>1.0655189552307991</v>
      </c>
      <c r="AB36" s="12">
        <f t="shared" si="27"/>
        <v>0.8291166660970446</v>
      </c>
      <c r="AC36" s="12">
        <f t="shared" si="28"/>
        <v>1.1675927257456249</v>
      </c>
      <c r="AD36" s="12">
        <f t="shared" si="29"/>
        <v>0.90239417532583788</v>
      </c>
    </row>
    <row r="37" spans="1:30" x14ac:dyDescent="0.25">
      <c r="A37" s="1" t="s">
        <v>19</v>
      </c>
      <c r="B37" s="19">
        <f t="shared" si="30"/>
        <v>2194.3835009783252</v>
      </c>
      <c r="C37" s="19">
        <f t="shared" si="30"/>
        <v>2165.4235307898516</v>
      </c>
      <c r="D37" s="19">
        <f t="shared" si="30"/>
        <v>1973.0916195273642</v>
      </c>
      <c r="E37" s="19">
        <f t="shared" ref="E37" si="39">+E7/E22</f>
        <v>1827.5288177924033</v>
      </c>
      <c r="F37" s="19">
        <f t="shared" ref="F37:N37" si="40">+F7/F22</f>
        <v>2178.5505623485355</v>
      </c>
      <c r="G37" s="19">
        <f t="shared" si="40"/>
        <v>3173.1644794245781</v>
      </c>
      <c r="H37" s="3">
        <f t="shared" si="40"/>
        <v>2430.111812731222</v>
      </c>
      <c r="I37" s="19">
        <f t="shared" si="40"/>
        <v>2256.4012836111119</v>
      </c>
      <c r="J37" s="19">
        <f t="shared" si="40"/>
        <v>2251.6713288972069</v>
      </c>
      <c r="K37" s="19">
        <f t="shared" si="40"/>
        <v>2256.4012836111096</v>
      </c>
      <c r="L37" s="19">
        <f t="shared" si="40"/>
        <v>2292.4890631229214</v>
      </c>
      <c r="M37" s="19">
        <f t="shared" si="40"/>
        <v>2281.1868306768743</v>
      </c>
      <c r="N37" s="19">
        <f t="shared" si="40"/>
        <v>2193.2478022243736</v>
      </c>
      <c r="Q37" s="1" t="s">
        <v>19</v>
      </c>
      <c r="R37" s="12">
        <f t="shared" si="17"/>
        <v>1.007267647996529</v>
      </c>
      <c r="S37" s="12">
        <f t="shared" si="18"/>
        <v>0.99397441960468769</v>
      </c>
      <c r="T37" s="12">
        <f t="shared" si="19"/>
        <v>0.90569007377103006</v>
      </c>
      <c r="U37" s="12">
        <f t="shared" si="20"/>
        <v>0.83887372153634043</v>
      </c>
      <c r="V37" s="12">
        <f t="shared" si="21"/>
        <v>1</v>
      </c>
      <c r="W37" s="12">
        <f t="shared" si="22"/>
        <v>1.4565484658771575</v>
      </c>
      <c r="X37" s="12">
        <f t="shared" si="23"/>
        <v>1.1154718438627822</v>
      </c>
      <c r="Y37" s="12">
        <f t="shared" si="24"/>
        <v>1.0357350995694363</v>
      </c>
      <c r="Z37" s="12">
        <f t="shared" si="25"/>
        <v>1.0335639520203952</v>
      </c>
      <c r="AA37" s="12">
        <f t="shared" si="26"/>
        <v>1.0357350995694352</v>
      </c>
      <c r="AB37" s="12">
        <f t="shared" si="27"/>
        <v>1.0523001406272421</v>
      </c>
      <c r="AC37" s="12">
        <f t="shared" si="28"/>
        <v>1.0471121809620494</v>
      </c>
      <c r="AD37" s="12">
        <f t="shared" si="29"/>
        <v>1.0067463386573843</v>
      </c>
    </row>
    <row r="38" spans="1:30" x14ac:dyDescent="0.25">
      <c r="A38" s="1" t="s">
        <v>20</v>
      </c>
      <c r="B38" s="19">
        <f t="shared" si="30"/>
        <v>1946.0926795845041</v>
      </c>
      <c r="C38" s="19">
        <f t="shared" si="30"/>
        <v>1931.3499628663553</v>
      </c>
      <c r="D38" s="19">
        <f t="shared" si="30"/>
        <v>1930.5769807424119</v>
      </c>
      <c r="E38" s="19">
        <f t="shared" ref="E38" si="41">+E8/E23</f>
        <v>1613.5931414291181</v>
      </c>
      <c r="F38" s="19">
        <f t="shared" ref="F38:N38" si="42">+F8/F23</f>
        <v>1974.2638580776368</v>
      </c>
      <c r="G38" s="19">
        <f t="shared" si="42"/>
        <v>3089.648079251388</v>
      </c>
      <c r="H38" s="3">
        <f t="shared" si="42"/>
        <v>2238.8586073753022</v>
      </c>
      <c r="I38" s="19">
        <f t="shared" si="42"/>
        <v>2055.1437286111122</v>
      </c>
      <c r="J38" s="19">
        <f t="shared" si="42"/>
        <v>2060.5822919187763</v>
      </c>
      <c r="K38" s="19">
        <f t="shared" si="42"/>
        <v>2055.14372861111</v>
      </c>
      <c r="L38" s="19">
        <f t="shared" si="42"/>
        <v>1728.4857083333304</v>
      </c>
      <c r="M38" s="19">
        <f t="shared" si="42"/>
        <v>2121.1082534232555</v>
      </c>
      <c r="N38" s="19">
        <f t="shared" si="42"/>
        <v>1939.3695227606484</v>
      </c>
      <c r="Q38" s="1" t="s">
        <v>20</v>
      </c>
      <c r="R38" s="12">
        <f t="shared" si="17"/>
        <v>0.98573079359282645</v>
      </c>
      <c r="S38" s="12">
        <f t="shared" si="18"/>
        <v>0.97826334355678923</v>
      </c>
      <c r="T38" s="12">
        <f t="shared" si="19"/>
        <v>0.97787181426814795</v>
      </c>
      <c r="U38" s="12">
        <f t="shared" si="20"/>
        <v>0.8173138229863014</v>
      </c>
      <c r="V38" s="12">
        <f t="shared" si="21"/>
        <v>1</v>
      </c>
      <c r="W38" s="12">
        <f t="shared" si="22"/>
        <v>1.5649620827581849</v>
      </c>
      <c r="X38" s="12">
        <f t="shared" si="23"/>
        <v>1.1340219789847668</v>
      </c>
      <c r="Y38" s="12">
        <f t="shared" si="24"/>
        <v>1.0409671028533285</v>
      </c>
      <c r="Z38" s="12">
        <f t="shared" si="25"/>
        <v>1.0437218325645634</v>
      </c>
      <c r="AA38" s="12">
        <f t="shared" si="26"/>
        <v>1.0409671028533272</v>
      </c>
      <c r="AB38" s="12">
        <f t="shared" si="27"/>
        <v>0.87550896566398007</v>
      </c>
      <c r="AC38" s="12">
        <f t="shared" si="28"/>
        <v>1.074379315989</v>
      </c>
      <c r="AD38" s="12">
        <f t="shared" si="29"/>
        <v>0.98232539426064081</v>
      </c>
    </row>
    <row r="39" spans="1:30" x14ac:dyDescent="0.25">
      <c r="A39" s="1" t="s">
        <v>21</v>
      </c>
      <c r="B39" s="19">
        <f t="shared" si="30"/>
        <v>1672.6024136059661</v>
      </c>
      <c r="C39" s="19">
        <f t="shared" si="30"/>
        <v>1666.1963267562535</v>
      </c>
      <c r="D39" s="19">
        <f t="shared" si="30"/>
        <v>1702.6420958412264</v>
      </c>
      <c r="E39" s="19">
        <f t="shared" ref="E39" si="43">+E9/E24</f>
        <v>1412.0891531698146</v>
      </c>
      <c r="F39" s="19">
        <f t="shared" ref="F39:N39" si="44">+F9/F24</f>
        <v>1723.3826181193904</v>
      </c>
      <c r="G39" s="19">
        <f t="shared" si="44"/>
        <v>3023.5605012666347</v>
      </c>
      <c r="H39" s="3">
        <f t="shared" si="44"/>
        <v>1988.0938969129572</v>
      </c>
      <c r="I39" s="19">
        <f t="shared" si="44"/>
        <v>1811.632314583336</v>
      </c>
      <c r="J39" s="19">
        <f t="shared" si="44"/>
        <v>1819.5079177292753</v>
      </c>
      <c r="K39" s="19">
        <f t="shared" si="44"/>
        <v>1811.6323145833298</v>
      </c>
      <c r="L39" s="19">
        <f t="shared" si="44"/>
        <v>1342.9786301369838</v>
      </c>
      <c r="M39" s="19">
        <f t="shared" si="44"/>
        <v>1900.5557718162881</v>
      </c>
      <c r="N39" s="19">
        <f t="shared" si="44"/>
        <v>1664.0703779096302</v>
      </c>
      <c r="Q39" s="1" t="s">
        <v>21</v>
      </c>
      <c r="R39" s="12">
        <f t="shared" si="17"/>
        <v>0.97053457312408242</v>
      </c>
      <c r="S39" s="12">
        <f t="shared" si="18"/>
        <v>0.96681741433278445</v>
      </c>
      <c r="T39" s="12">
        <f t="shared" si="19"/>
        <v>0.98796522486643346</v>
      </c>
      <c r="U39" s="12">
        <f t="shared" si="20"/>
        <v>0.81937065995868696</v>
      </c>
      <c r="V39" s="12">
        <f t="shared" si="21"/>
        <v>1</v>
      </c>
      <c r="W39" s="12">
        <f t="shared" si="22"/>
        <v>1.7544336756547072</v>
      </c>
      <c r="X39" s="12">
        <f t="shared" si="23"/>
        <v>1.1535998309431879</v>
      </c>
      <c r="Y39" s="12">
        <f t="shared" si="24"/>
        <v>1.0512072569005289</v>
      </c>
      <c r="Z39" s="12">
        <f t="shared" si="25"/>
        <v>1.0557771086926593</v>
      </c>
      <c r="AA39" s="12">
        <f t="shared" si="26"/>
        <v>1.0512072569005253</v>
      </c>
      <c r="AB39" s="12">
        <f t="shared" si="27"/>
        <v>0.77926898879976203</v>
      </c>
      <c r="AC39" s="12">
        <f t="shared" si="28"/>
        <v>1.1028054663161422</v>
      </c>
      <c r="AD39" s="12">
        <f t="shared" si="29"/>
        <v>0.96558382358847072</v>
      </c>
    </row>
    <row r="40" spans="1:30" x14ac:dyDescent="0.25">
      <c r="A40" s="1" t="s">
        <v>22</v>
      </c>
      <c r="B40" s="19">
        <f t="shared" si="30"/>
        <v>1066.8344511952423</v>
      </c>
      <c r="C40" s="19">
        <f t="shared" si="30"/>
        <v>1032.8791294950518</v>
      </c>
      <c r="D40" s="19">
        <f t="shared" si="30"/>
        <v>976.79061986183422</v>
      </c>
      <c r="E40" s="19">
        <f t="shared" ref="E40" si="45">+E10/E25</f>
        <v>1176.1100992762872</v>
      </c>
      <c r="F40" s="19">
        <f t="shared" ref="F40:N40" si="46">+F10/F25</f>
        <v>1178.2725774237849</v>
      </c>
      <c r="G40" s="19">
        <f t="shared" si="46"/>
        <v>2787.1111035671229</v>
      </c>
      <c r="H40" s="3">
        <f t="shared" si="46"/>
        <v>1377.2425266681307</v>
      </c>
      <c r="I40" s="19">
        <f t="shared" si="46"/>
        <v>1223.570961388888</v>
      </c>
      <c r="J40" s="19">
        <f t="shared" si="46"/>
        <v>1238.4576326782158</v>
      </c>
      <c r="K40" s="19">
        <f t="shared" si="46"/>
        <v>1223.5709613888898</v>
      </c>
      <c r="L40" s="19">
        <f t="shared" si="46"/>
        <v>909.52036199095073</v>
      </c>
      <c r="M40" s="19">
        <f t="shared" si="46"/>
        <v>1314.461638779956</v>
      </c>
      <c r="N40" s="19">
        <f t="shared" si="46"/>
        <v>1077.9941398074479</v>
      </c>
      <c r="Q40" s="1" t="s">
        <v>22</v>
      </c>
      <c r="R40" s="12">
        <f t="shared" si="17"/>
        <v>0.90542245626033768</v>
      </c>
      <c r="S40" s="12">
        <f t="shared" si="18"/>
        <v>0.87660457290228522</v>
      </c>
      <c r="T40" s="12">
        <f t="shared" si="19"/>
        <v>0.82900225175190134</v>
      </c>
      <c r="U40" s="12">
        <f t="shared" si="20"/>
        <v>0.99816470467960328</v>
      </c>
      <c r="V40" s="12">
        <f t="shared" si="21"/>
        <v>1</v>
      </c>
      <c r="W40" s="12">
        <f t="shared" si="22"/>
        <v>2.3654213438973155</v>
      </c>
      <c r="X40" s="12">
        <f t="shared" si="23"/>
        <v>1.1688658066534829</v>
      </c>
      <c r="Y40" s="12">
        <f t="shared" si="24"/>
        <v>1.0384447409139785</v>
      </c>
      <c r="Z40" s="12">
        <f t="shared" si="25"/>
        <v>1.051079059640021</v>
      </c>
      <c r="AA40" s="12">
        <f t="shared" si="26"/>
        <v>1.0384447409139801</v>
      </c>
      <c r="AB40" s="12">
        <f t="shared" si="27"/>
        <v>0.77190998026921487</v>
      </c>
      <c r="AC40" s="12">
        <f t="shared" si="28"/>
        <v>1.1155836637172185</v>
      </c>
      <c r="AD40" s="12">
        <f t="shared" si="29"/>
        <v>0.91489368458732256</v>
      </c>
    </row>
    <row r="41" spans="1:30" x14ac:dyDescent="0.25">
      <c r="A41" s="1" t="s">
        <v>23</v>
      </c>
      <c r="B41" s="19">
        <f t="shared" si="30"/>
        <v>428.54212719599025</v>
      </c>
      <c r="C41" s="19">
        <f t="shared" si="30"/>
        <v>436.75878497426896</v>
      </c>
      <c r="D41" s="19">
        <f t="shared" si="30"/>
        <v>364.22789742871555</v>
      </c>
      <c r="E41" s="19">
        <f t="shared" ref="E41" si="47">+E11/E26</f>
        <v>471.58482126078098</v>
      </c>
      <c r="F41" s="19">
        <f t="shared" ref="F41:N41" si="48">+F11/F26</f>
        <v>553.22567549788891</v>
      </c>
      <c r="G41" s="19">
        <f t="shared" si="48"/>
        <v>2580.9857291428543</v>
      </c>
      <c r="H41" s="3">
        <f t="shared" si="48"/>
        <v>646.74871701503116</v>
      </c>
      <c r="I41" s="19">
        <f t="shared" si="48"/>
        <v>514.11240694444484</v>
      </c>
      <c r="J41" s="19">
        <f t="shared" si="48"/>
        <v>524.07962252346829</v>
      </c>
      <c r="K41" s="19">
        <f t="shared" si="48"/>
        <v>514.11240694444496</v>
      </c>
      <c r="L41" s="19">
        <f t="shared" si="48"/>
        <v>266.42586947368483</v>
      </c>
      <c r="M41" s="19">
        <f t="shared" si="48"/>
        <v>570.26699509563457</v>
      </c>
      <c r="N41" s="19">
        <f t="shared" si="48"/>
        <v>472.04693464299316</v>
      </c>
      <c r="Q41" s="1" t="s">
        <v>23</v>
      </c>
      <c r="R41" s="12">
        <f t="shared" si="17"/>
        <v>0.77462443660141644</v>
      </c>
      <c r="S41" s="12">
        <f t="shared" si="18"/>
        <v>0.78947670782126522</v>
      </c>
      <c r="T41" s="12">
        <f t="shared" si="19"/>
        <v>0.65837128239017428</v>
      </c>
      <c r="U41" s="12">
        <f t="shared" si="20"/>
        <v>0.85242757548511594</v>
      </c>
      <c r="V41" s="12">
        <f t="shared" si="21"/>
        <v>1</v>
      </c>
      <c r="W41" s="12">
        <f t="shared" si="22"/>
        <v>4.6653397400979868</v>
      </c>
      <c r="X41" s="12">
        <f t="shared" si="23"/>
        <v>1.1690504357610914</v>
      </c>
      <c r="Y41" s="12">
        <f t="shared" si="24"/>
        <v>0.92929961445075171</v>
      </c>
      <c r="Z41" s="12">
        <f t="shared" si="25"/>
        <v>0.94731615999530405</v>
      </c>
      <c r="AA41" s="12">
        <f t="shared" si="26"/>
        <v>0.92929961445075193</v>
      </c>
      <c r="AB41" s="12">
        <f t="shared" si="27"/>
        <v>0.48158623374431853</v>
      </c>
      <c r="AC41" s="12">
        <f t="shared" si="28"/>
        <v>1.0308035587509725</v>
      </c>
      <c r="AD41" s="12">
        <f t="shared" si="29"/>
        <v>0.85326288267109629</v>
      </c>
    </row>
    <row r="42" spans="1:30" x14ac:dyDescent="0.25">
      <c r="A42" s="1" t="s">
        <v>24</v>
      </c>
      <c r="B42" s="19">
        <f t="shared" si="30"/>
        <v>557.19442402924028</v>
      </c>
      <c r="C42" s="19">
        <f t="shared" si="30"/>
        <v>569.09828758363631</v>
      </c>
      <c r="D42" s="19">
        <f t="shared" si="30"/>
        <v>455.49653007191557</v>
      </c>
      <c r="E42" s="19">
        <f t="shared" ref="E42" si="49">+E12/E27</f>
        <v>495.7325108997602</v>
      </c>
      <c r="F42" s="19">
        <f t="shared" ref="F42:N42" si="50">+F12/F27</f>
        <v>641.22032377985897</v>
      </c>
      <c r="G42" s="19">
        <f t="shared" si="50"/>
        <v>3100.3670026405593</v>
      </c>
      <c r="H42" s="3">
        <f t="shared" si="50"/>
        <v>800.66665550461471</v>
      </c>
      <c r="I42" s="19">
        <f t="shared" si="50"/>
        <v>638.99712958333362</v>
      </c>
      <c r="J42" s="19">
        <f t="shared" si="50"/>
        <v>653.28441852087326</v>
      </c>
      <c r="K42" s="19">
        <f t="shared" si="50"/>
        <v>638.997129583331</v>
      </c>
      <c r="L42" s="19">
        <f t="shared" si="50"/>
        <v>355.03070166666731</v>
      </c>
      <c r="M42" s="19">
        <f t="shared" si="50"/>
        <v>732.79354922418247</v>
      </c>
      <c r="N42" s="19">
        <f t="shared" si="50"/>
        <v>576.02327917540129</v>
      </c>
      <c r="Q42" s="1" t="s">
        <v>24</v>
      </c>
      <c r="R42" s="12">
        <f t="shared" si="17"/>
        <v>0.86895939408890899</v>
      </c>
      <c r="S42" s="12">
        <f t="shared" si="18"/>
        <v>0.88752378313419877</v>
      </c>
      <c r="T42" s="12">
        <f t="shared" si="19"/>
        <v>0.71035884730985954</v>
      </c>
      <c r="U42" s="12">
        <f t="shared" si="20"/>
        <v>0.77310792018805841</v>
      </c>
      <c r="V42" s="12">
        <f t="shared" si="21"/>
        <v>1</v>
      </c>
      <c r="W42" s="12">
        <f t="shared" si="22"/>
        <v>4.8351040783681771</v>
      </c>
      <c r="X42" s="12">
        <f t="shared" si="23"/>
        <v>1.2486607579511098</v>
      </c>
      <c r="Y42" s="12">
        <f t="shared" si="24"/>
        <v>0.99653287003846025</v>
      </c>
      <c r="Z42" s="12">
        <f t="shared" si="25"/>
        <v>1.0188142738051391</v>
      </c>
      <c r="AA42" s="12">
        <f t="shared" si="26"/>
        <v>0.99653287003845614</v>
      </c>
      <c r="AB42" s="12">
        <f t="shared" si="27"/>
        <v>0.5536797392413203</v>
      </c>
      <c r="AC42" s="12">
        <f t="shared" si="28"/>
        <v>1.1428108593073261</v>
      </c>
      <c r="AD42" s="12">
        <f t="shared" si="29"/>
        <v>0.89832349009130774</v>
      </c>
    </row>
    <row r="43" spans="1:30" x14ac:dyDescent="0.25">
      <c r="A43" s="1" t="s">
        <v>25</v>
      </c>
      <c r="B43" s="19">
        <f t="shared" si="30"/>
        <v>970.20538471731686</v>
      </c>
      <c r="C43" s="19">
        <f t="shared" si="30"/>
        <v>1097.8451124234771</v>
      </c>
      <c r="D43" s="19">
        <f t="shared" si="30"/>
        <v>1270.9849229913789</v>
      </c>
      <c r="E43" s="19">
        <f t="shared" ref="E43" si="51">+E13/E28</f>
        <v>801.40906666009073</v>
      </c>
      <c r="F43" s="19">
        <f t="shared" ref="F43:N43" si="52">+F13/F28</f>
        <v>1073.7008288498282</v>
      </c>
      <c r="G43" s="19">
        <f t="shared" si="52"/>
        <v>2671.8926628474342</v>
      </c>
      <c r="H43" s="3">
        <f t="shared" si="52"/>
        <v>1278.5455381236256</v>
      </c>
      <c r="I43" s="19">
        <f t="shared" si="52"/>
        <v>1156.648861111112</v>
      </c>
      <c r="J43" s="19">
        <f t="shared" si="52"/>
        <v>1173.8508049807001</v>
      </c>
      <c r="K43" s="19">
        <f t="shared" si="52"/>
        <v>1156.6488611111101</v>
      </c>
      <c r="L43" s="19">
        <f t="shared" si="52"/>
        <v>785.61470161290322</v>
      </c>
      <c r="M43" s="19">
        <f t="shared" si="52"/>
        <v>1256.1651040532354</v>
      </c>
      <c r="N43" s="19">
        <f t="shared" si="52"/>
        <v>1113.9861901118313</v>
      </c>
      <c r="Q43" s="1" t="s">
        <v>25</v>
      </c>
      <c r="R43" s="12">
        <f t="shared" si="17"/>
        <v>0.90360867631686759</v>
      </c>
      <c r="S43" s="12">
        <f t="shared" si="18"/>
        <v>1.02248697488621</v>
      </c>
      <c r="T43" s="12">
        <f t="shared" si="19"/>
        <v>1.1837421457082098</v>
      </c>
      <c r="U43" s="12">
        <f t="shared" si="20"/>
        <v>0.74639885257290672</v>
      </c>
      <c r="V43" s="12">
        <f t="shared" si="21"/>
        <v>1</v>
      </c>
      <c r="W43" s="12">
        <f t="shared" si="22"/>
        <v>2.4884889636432748</v>
      </c>
      <c r="X43" s="12">
        <f t="shared" si="23"/>
        <v>1.1907837861066304</v>
      </c>
      <c r="Y43" s="12">
        <f t="shared" si="24"/>
        <v>1.0772543245124804</v>
      </c>
      <c r="Z43" s="12">
        <f t="shared" si="25"/>
        <v>1.0932754948491143</v>
      </c>
      <c r="AA43" s="12">
        <f t="shared" si="26"/>
        <v>1.0772543245124786</v>
      </c>
      <c r="AB43" s="12">
        <f t="shared" si="27"/>
        <v>0.73168864222119567</v>
      </c>
      <c r="AC43" s="12">
        <f t="shared" si="28"/>
        <v>1.1699395868017228</v>
      </c>
      <c r="AD43" s="12">
        <f t="shared" si="29"/>
        <v>1.0375200988762929</v>
      </c>
    </row>
    <row r="45" spans="1:30" x14ac:dyDescent="0.25">
      <c r="B45" s="10">
        <v>1500</v>
      </c>
      <c r="C45" s="10">
        <v>229</v>
      </c>
      <c r="D45" s="10">
        <v>596</v>
      </c>
      <c r="E45" s="10">
        <v>945</v>
      </c>
      <c r="F45" s="10">
        <v>1112</v>
      </c>
      <c r="G45" s="10">
        <v>125</v>
      </c>
    </row>
    <row r="46" spans="1:30" x14ac:dyDescent="0.25">
      <c r="A46" s="1" t="s">
        <v>27</v>
      </c>
      <c r="B46" s="1" t="s">
        <v>1</v>
      </c>
      <c r="C46" s="1" t="s">
        <v>2</v>
      </c>
      <c r="D46" s="1" t="s">
        <v>62</v>
      </c>
      <c r="E46" s="1" t="s">
        <v>63</v>
      </c>
      <c r="F46" s="1" t="s">
        <v>4</v>
      </c>
      <c r="G46" s="1" t="s">
        <v>5</v>
      </c>
      <c r="H46" s="5" t="s">
        <v>32</v>
      </c>
      <c r="I46" s="1" t="s">
        <v>7</v>
      </c>
      <c r="J46" s="1" t="s">
        <v>8</v>
      </c>
      <c r="K46" s="1" t="s">
        <v>9</v>
      </c>
      <c r="L46" s="1" t="s">
        <v>10</v>
      </c>
      <c r="M46" s="1" t="s">
        <v>11</v>
      </c>
      <c r="N46" s="1" t="s">
        <v>12</v>
      </c>
    </row>
    <row r="47" spans="1:30" x14ac:dyDescent="0.25">
      <c r="A47" s="1" t="s">
        <v>14</v>
      </c>
      <c r="B47" s="19">
        <f t="shared" ref="B47:B58" si="53">+B17*R32</f>
        <v>242.15876085874936</v>
      </c>
      <c r="C47" s="19">
        <f t="shared" ref="C47:C58" si="54">+C17*S32</f>
        <v>70.526232254163446</v>
      </c>
      <c r="D47" s="19">
        <f t="shared" ref="D47:D58" si="55">+D17*T32</f>
        <v>299.88242396576186</v>
      </c>
      <c r="E47" s="19">
        <f t="shared" ref="E47:E58" si="56">+E17*U32</f>
        <v>107.59550386340004</v>
      </c>
      <c r="F47" s="19">
        <f t="shared" ref="F47:F58" si="57">+F17*V32</f>
        <v>762.025277777778</v>
      </c>
      <c r="G47" s="19">
        <f t="shared" ref="G47:G58" si="58">+G17*W32</f>
        <v>317.01034274484527</v>
      </c>
      <c r="H47" s="3">
        <f t="shared" ref="H47:H58" si="59">+H17*X32</f>
        <v>1079.0356205226233</v>
      </c>
      <c r="I47" s="19">
        <f t="shared" ref="I47:I58" si="60">+I17*Y32</f>
        <v>136.44117747144819</v>
      </c>
      <c r="J47" s="19">
        <f t="shared" ref="J47:J58" si="61">+J17*Z32</f>
        <v>1913.8090354174828</v>
      </c>
      <c r="K47" s="19">
        <f t="shared" ref="K47:K58" si="62">+K17*AA32</f>
        <v>10.915294197715896</v>
      </c>
      <c r="L47" s="19">
        <f t="shared" ref="L47:L58" si="63">+L17*AB32</f>
        <v>0.41460418981156016</v>
      </c>
      <c r="M47" s="19">
        <f t="shared" ref="M47:M58" si="64">+M17*AC32</f>
        <v>5.1928388689075149</v>
      </c>
      <c r="N47" s="19">
        <f t="shared" ref="N47:N58" si="65">+N17*AD32</f>
        <v>5.3078511389967868</v>
      </c>
    </row>
    <row r="48" spans="1:30" x14ac:dyDescent="0.25">
      <c r="A48" s="1" t="s">
        <v>15</v>
      </c>
      <c r="B48" s="19">
        <f t="shared" si="53"/>
        <v>209.38528825695184</v>
      </c>
      <c r="C48" s="19">
        <f t="shared" si="54"/>
        <v>58.054929710525407</v>
      </c>
      <c r="D48" s="19">
        <f t="shared" si="55"/>
        <v>286.38985570388661</v>
      </c>
      <c r="E48" s="19">
        <f t="shared" si="56"/>
        <v>101.08919840732524</v>
      </c>
      <c r="F48" s="19">
        <f t="shared" si="57"/>
        <v>783.71111111111099</v>
      </c>
      <c r="G48" s="19">
        <f t="shared" si="58"/>
        <v>279.67695007859299</v>
      </c>
      <c r="H48" s="3">
        <f t="shared" si="59"/>
        <v>1063.3880611897039</v>
      </c>
      <c r="I48" s="19">
        <f t="shared" si="60"/>
        <v>130.63269951278946</v>
      </c>
      <c r="J48" s="19">
        <f t="shared" si="61"/>
        <v>1828.0387475432124</v>
      </c>
      <c r="K48" s="19">
        <f t="shared" si="62"/>
        <v>10.450615961023155</v>
      </c>
      <c r="L48" s="19">
        <f t="shared" si="63"/>
        <v>0.34750795628261677</v>
      </c>
      <c r="M48" s="19">
        <f t="shared" si="64"/>
        <v>5.0317004884396388</v>
      </c>
      <c r="N48" s="19">
        <f t="shared" si="65"/>
        <v>5.0714075163009014</v>
      </c>
    </row>
    <row r="49" spans="1:14" x14ac:dyDescent="0.25">
      <c r="A49" s="1" t="s">
        <v>16</v>
      </c>
      <c r="B49" s="19">
        <f t="shared" si="53"/>
        <v>228.68484095253149</v>
      </c>
      <c r="C49" s="19">
        <f t="shared" si="54"/>
        <v>40.32537695336454</v>
      </c>
      <c r="D49" s="19">
        <f t="shared" si="55"/>
        <v>299.92408073262908</v>
      </c>
      <c r="E49" s="19">
        <f t="shared" si="56"/>
        <v>121.08996744044208</v>
      </c>
      <c r="F49" s="19">
        <f t="shared" si="57"/>
        <v>777.74972222222198</v>
      </c>
      <c r="G49" s="19">
        <f t="shared" si="58"/>
        <v>276.59842236062946</v>
      </c>
      <c r="H49" s="3">
        <f t="shared" si="59"/>
        <v>1054.3481445828515</v>
      </c>
      <c r="I49" s="19">
        <f t="shared" si="60"/>
        <v>136.29354312994107</v>
      </c>
      <c r="J49" s="19">
        <f t="shared" si="61"/>
        <v>1858.8589688166483</v>
      </c>
      <c r="K49" s="19">
        <f t="shared" si="62"/>
        <v>10.903483450395317</v>
      </c>
      <c r="L49" s="19">
        <f t="shared" si="63"/>
        <v>0.23452403375051128</v>
      </c>
      <c r="M49" s="19">
        <f t="shared" si="64"/>
        <v>7.1649095359529378</v>
      </c>
      <c r="N49" s="19">
        <f t="shared" si="65"/>
        <v>3.5040498806918428</v>
      </c>
    </row>
    <row r="50" spans="1:14" x14ac:dyDescent="0.25">
      <c r="A50" s="1" t="s">
        <v>17</v>
      </c>
      <c r="B50" s="19">
        <f t="shared" si="53"/>
        <v>203.12091723707928</v>
      </c>
      <c r="C50" s="19">
        <f t="shared" si="54"/>
        <v>29.199761710342408</v>
      </c>
      <c r="D50" s="19">
        <f t="shared" si="55"/>
        <v>285.56288037564519</v>
      </c>
      <c r="E50" s="19">
        <f t="shared" si="56"/>
        <v>125.5503585579403</v>
      </c>
      <c r="F50" s="19">
        <f t="shared" si="57"/>
        <v>804.95765243931999</v>
      </c>
      <c r="G50" s="19">
        <f t="shared" si="58"/>
        <v>295.41529463259815</v>
      </c>
      <c r="H50" s="3">
        <f t="shared" si="59"/>
        <v>1100.3729470719181</v>
      </c>
      <c r="I50" s="19">
        <f t="shared" si="60"/>
        <v>139.33230369630917</v>
      </c>
      <c r="J50" s="19">
        <f t="shared" si="61"/>
        <v>1860.8459910570139</v>
      </c>
      <c r="K50" s="19">
        <f t="shared" si="62"/>
        <v>11.146584295704717</v>
      </c>
      <c r="L50" s="19">
        <f t="shared" si="63"/>
        <v>0.20837446187779077</v>
      </c>
      <c r="M50" s="19">
        <f t="shared" si="64"/>
        <v>7.9913481121015044</v>
      </c>
      <c r="N50" s="19">
        <f t="shared" si="65"/>
        <v>2.9468617217254738</v>
      </c>
    </row>
    <row r="51" spans="1:14" x14ac:dyDescent="0.25">
      <c r="A51" s="1" t="s">
        <v>18</v>
      </c>
      <c r="B51" s="19">
        <f t="shared" si="53"/>
        <v>216.22132744138636</v>
      </c>
      <c r="C51" s="19">
        <f t="shared" si="54"/>
        <v>25.888948945906872</v>
      </c>
      <c r="D51" s="19">
        <f t="shared" si="55"/>
        <v>208.5422517142066</v>
      </c>
      <c r="E51" s="19">
        <f t="shared" si="56"/>
        <v>136.43764087700964</v>
      </c>
      <c r="F51" s="19">
        <f t="shared" si="57"/>
        <v>832.38833333333298</v>
      </c>
      <c r="G51" s="19">
        <f t="shared" si="58"/>
        <v>336.34512513117272</v>
      </c>
      <c r="H51" s="3">
        <f t="shared" si="59"/>
        <v>1168.7334584645055</v>
      </c>
      <c r="I51" s="19">
        <f t="shared" si="60"/>
        <v>133.18986940384937</v>
      </c>
      <c r="J51" s="19">
        <f t="shared" si="61"/>
        <v>1867.703107308058</v>
      </c>
      <c r="K51" s="19">
        <f t="shared" si="62"/>
        <v>10.655189552307991</v>
      </c>
      <c r="L51" s="19">
        <f t="shared" si="63"/>
        <v>0.37195094881853519</v>
      </c>
      <c r="M51" s="19">
        <f t="shared" si="64"/>
        <v>7.3266443540537969</v>
      </c>
      <c r="N51" s="19">
        <f t="shared" si="65"/>
        <v>2.9565942494356281</v>
      </c>
    </row>
    <row r="52" spans="1:14" x14ac:dyDescent="0.25">
      <c r="A52" s="1" t="s">
        <v>19</v>
      </c>
      <c r="B52" s="19">
        <f t="shared" si="53"/>
        <v>251.95455036668955</v>
      </c>
      <c r="C52" s="19">
        <f t="shared" si="54"/>
        <v>23.592626871518547</v>
      </c>
      <c r="D52" s="19">
        <f t="shared" si="55"/>
        <v>256.05912963226251</v>
      </c>
      <c r="E52" s="19">
        <f t="shared" si="56"/>
        <v>183.95350780650537</v>
      </c>
      <c r="F52" s="19">
        <f t="shared" si="57"/>
        <v>785.63277777777796</v>
      </c>
      <c r="G52" s="19">
        <f t="shared" si="58"/>
        <v>387.40808706308576</v>
      </c>
      <c r="H52" s="3">
        <f t="shared" si="59"/>
        <v>1173.0408648408638</v>
      </c>
      <c r="I52" s="19">
        <f t="shared" si="60"/>
        <v>129.46688744617953</v>
      </c>
      <c r="J52" s="19">
        <f t="shared" si="61"/>
        <v>1997.3528629431835</v>
      </c>
      <c r="K52" s="19">
        <f t="shared" si="62"/>
        <v>10.357350995694352</v>
      </c>
      <c r="L52" s="19">
        <f t="shared" si="63"/>
        <v>0.4399199199011114</v>
      </c>
      <c r="M52" s="19">
        <f t="shared" si="64"/>
        <v>7.0258318697606379</v>
      </c>
      <c r="N52" s="19">
        <f t="shared" si="65"/>
        <v>2.8915992060325961</v>
      </c>
    </row>
    <row r="53" spans="1:14" x14ac:dyDescent="0.25">
      <c r="A53" s="1" t="s">
        <v>20</v>
      </c>
      <c r="B53" s="19">
        <f t="shared" si="53"/>
        <v>293.8907068396515</v>
      </c>
      <c r="C53" s="19">
        <f t="shared" si="54"/>
        <v>24.542097548312729</v>
      </c>
      <c r="D53" s="19">
        <f t="shared" si="55"/>
        <v>293.80024137378615</v>
      </c>
      <c r="E53" s="19">
        <f t="shared" si="56"/>
        <v>205.77053609555196</v>
      </c>
      <c r="F53" s="19">
        <f t="shared" si="57"/>
        <v>810.98527777777804</v>
      </c>
      <c r="G53" s="19">
        <f t="shared" si="58"/>
        <v>394.70797784827306</v>
      </c>
      <c r="H53" s="3">
        <f t="shared" si="59"/>
        <v>1205.6932556260513</v>
      </c>
      <c r="I53" s="19">
        <f t="shared" si="60"/>
        <v>130.12088785666606</v>
      </c>
      <c r="J53" s="19">
        <f t="shared" si="61"/>
        <v>2132.9983541250649</v>
      </c>
      <c r="K53" s="19">
        <f t="shared" si="62"/>
        <v>10.409671028533271</v>
      </c>
      <c r="L53" s="19">
        <f t="shared" si="63"/>
        <v>0.32101995407679296</v>
      </c>
      <c r="M53" s="19">
        <f t="shared" si="64"/>
        <v>7.3013027682419089</v>
      </c>
      <c r="N53" s="19">
        <f t="shared" si="65"/>
        <v>2.7873483062145681</v>
      </c>
    </row>
    <row r="54" spans="1:14" x14ac:dyDescent="0.25">
      <c r="A54" s="1" t="s">
        <v>21</v>
      </c>
      <c r="B54" s="19">
        <f t="shared" si="53"/>
        <v>287.88271029102344</v>
      </c>
      <c r="C54" s="19">
        <f t="shared" si="54"/>
        <v>29.261785345279737</v>
      </c>
      <c r="D54" s="19">
        <f t="shared" si="55"/>
        <v>264.00221925989314</v>
      </c>
      <c r="E54" s="19">
        <f t="shared" si="56"/>
        <v>183.98683290126101</v>
      </c>
      <c r="F54" s="19">
        <f t="shared" si="57"/>
        <v>811.37777777777796</v>
      </c>
      <c r="G54" s="19">
        <f t="shared" si="58"/>
        <v>363.91203060822181</v>
      </c>
      <c r="H54" s="3">
        <f t="shared" si="59"/>
        <v>1175.2898083859998</v>
      </c>
      <c r="I54" s="19">
        <f t="shared" si="60"/>
        <v>131.4009071125661</v>
      </c>
      <c r="J54" s="19">
        <f t="shared" si="61"/>
        <v>2050.8001102084422</v>
      </c>
      <c r="K54" s="19">
        <f t="shared" si="62"/>
        <v>10.512072569005253</v>
      </c>
      <c r="L54" s="19">
        <f t="shared" si="63"/>
        <v>0.23702765075992785</v>
      </c>
      <c r="M54" s="19">
        <f t="shared" si="64"/>
        <v>7.3367196995198931</v>
      </c>
      <c r="N54" s="19">
        <f t="shared" si="65"/>
        <v>2.9383252187254758</v>
      </c>
    </row>
    <row r="55" spans="1:14" x14ac:dyDescent="0.25">
      <c r="A55" s="1" t="s">
        <v>22</v>
      </c>
      <c r="B55" s="19">
        <f t="shared" si="53"/>
        <v>257.29686094432668</v>
      </c>
      <c r="C55" s="19">
        <f t="shared" si="54"/>
        <v>28.788004000611974</v>
      </c>
      <c r="D55" s="19">
        <f t="shared" si="55"/>
        <v>201.87006683784216</v>
      </c>
      <c r="E55" s="19">
        <f t="shared" si="56"/>
        <v>210.06406762140321</v>
      </c>
      <c r="F55" s="19">
        <f t="shared" si="57"/>
        <v>845.63764425736395</v>
      </c>
      <c r="G55" s="19">
        <f t="shared" si="58"/>
        <v>282.29401915061294</v>
      </c>
      <c r="H55" s="3">
        <f t="shared" si="59"/>
        <v>1127.9316634079771</v>
      </c>
      <c r="I55" s="19">
        <f t="shared" si="60"/>
        <v>129.80559261424733</v>
      </c>
      <c r="J55" s="19">
        <f t="shared" si="61"/>
        <v>1934.9873524579548</v>
      </c>
      <c r="K55" s="19">
        <f t="shared" si="62"/>
        <v>10.384447409139801</v>
      </c>
      <c r="L55" s="19">
        <f t="shared" si="63"/>
        <v>0.2369334800548559</v>
      </c>
      <c r="M55" s="19">
        <f t="shared" si="64"/>
        <v>7.1118458561972684</v>
      </c>
      <c r="N55" s="19">
        <f t="shared" si="65"/>
        <v>3.0356680728876619</v>
      </c>
    </row>
    <row r="56" spans="1:14" x14ac:dyDescent="0.25">
      <c r="A56" s="1" t="s">
        <v>23</v>
      </c>
      <c r="B56" s="19">
        <f t="shared" si="53"/>
        <v>221.7930667995962</v>
      </c>
      <c r="C56" s="19">
        <f t="shared" si="54"/>
        <v>30.228543826969243</v>
      </c>
      <c r="D56" s="19">
        <f t="shared" si="55"/>
        <v>190.39074350092039</v>
      </c>
      <c r="E56" s="19">
        <f t="shared" si="56"/>
        <v>196.49362660620369</v>
      </c>
      <c r="F56" s="19">
        <f t="shared" si="57"/>
        <v>700.40167043540202</v>
      </c>
      <c r="G56" s="19">
        <f t="shared" si="58"/>
        <v>157.99355878884589</v>
      </c>
      <c r="H56" s="3">
        <f t="shared" si="59"/>
        <v>858.39522922424783</v>
      </c>
      <c r="I56" s="19">
        <f t="shared" si="60"/>
        <v>116.16245180634397</v>
      </c>
      <c r="J56" s="19">
        <f t="shared" si="61"/>
        <v>1594.8776724924041</v>
      </c>
      <c r="K56" s="19">
        <f t="shared" si="62"/>
        <v>9.2929961445075193</v>
      </c>
      <c r="L56" s="19">
        <f t="shared" si="63"/>
        <v>0.31771314031743225</v>
      </c>
      <c r="M56" s="19">
        <f t="shared" si="64"/>
        <v>5.8383568230367588</v>
      </c>
      <c r="N56" s="19">
        <f t="shared" si="65"/>
        <v>3.1369261811533229</v>
      </c>
    </row>
    <row r="57" spans="1:14" x14ac:dyDescent="0.25">
      <c r="A57" s="1" t="s">
        <v>24</v>
      </c>
      <c r="B57" s="19">
        <f t="shared" si="53"/>
        <v>255.57129080287498</v>
      </c>
      <c r="C57" s="19">
        <f t="shared" si="54"/>
        <v>41.450601058621892</v>
      </c>
      <c r="D57" s="19">
        <f t="shared" si="55"/>
        <v>173.35958523532787</v>
      </c>
      <c r="E57" s="19">
        <f t="shared" si="56"/>
        <v>154.55086312086607</v>
      </c>
      <c r="F57" s="19">
        <f t="shared" si="57"/>
        <v>719.90962124377802</v>
      </c>
      <c r="G57" s="19">
        <f t="shared" si="58"/>
        <v>241.338765055436</v>
      </c>
      <c r="H57" s="3">
        <f t="shared" si="59"/>
        <v>961.24838629921408</v>
      </c>
      <c r="I57" s="19">
        <f t="shared" si="60"/>
        <v>124.56660875480753</v>
      </c>
      <c r="J57" s="19">
        <f t="shared" si="61"/>
        <v>1690.8166692019388</v>
      </c>
      <c r="K57" s="19">
        <f t="shared" si="62"/>
        <v>9.9653287003845605</v>
      </c>
      <c r="L57" s="19">
        <f t="shared" si="63"/>
        <v>0.4613997827011001</v>
      </c>
      <c r="M57" s="19">
        <f t="shared" si="64"/>
        <v>5.9330930445705379</v>
      </c>
      <c r="N57" s="19">
        <f t="shared" si="65"/>
        <v>3.5708358731129484</v>
      </c>
    </row>
    <row r="58" spans="1:14" x14ac:dyDescent="0.25">
      <c r="A58" s="1" t="s">
        <v>25</v>
      </c>
      <c r="B58" s="19">
        <f t="shared" si="53"/>
        <v>251.44774610661904</v>
      </c>
      <c r="C58" s="19">
        <f t="shared" si="54"/>
        <v>58.549832576542542</v>
      </c>
      <c r="D58" s="19">
        <f t="shared" si="55"/>
        <v>272.86974522100269</v>
      </c>
      <c r="E58" s="19">
        <f t="shared" si="56"/>
        <v>114.91940195513683</v>
      </c>
      <c r="F58" s="19">
        <f t="shared" si="57"/>
        <v>814.23944444444396</v>
      </c>
      <c r="G58" s="19">
        <f t="shared" si="58"/>
        <v>297.88818748536647</v>
      </c>
      <c r="H58" s="3">
        <f t="shared" si="59"/>
        <v>1112.1276319298104</v>
      </c>
      <c r="I58" s="19">
        <f t="shared" si="60"/>
        <v>134.65679056406006</v>
      </c>
      <c r="J58" s="19">
        <f t="shared" si="61"/>
        <v>1923.0260422939698</v>
      </c>
      <c r="K58" s="19">
        <f t="shared" si="62"/>
        <v>10.772543245124787</v>
      </c>
      <c r="L58" s="19">
        <f t="shared" si="63"/>
        <v>0.50405217575237937</v>
      </c>
      <c r="M58" s="19">
        <f t="shared" si="64"/>
        <v>5.3719726027312484</v>
      </c>
      <c r="N58" s="19">
        <f t="shared" si="65"/>
        <v>4.8965184666411661</v>
      </c>
    </row>
    <row r="61" spans="1:14" x14ac:dyDescent="0.25">
      <c r="B61" s="10">
        <v>1500</v>
      </c>
      <c r="C61" s="10">
        <v>229</v>
      </c>
      <c r="D61" s="10">
        <v>596</v>
      </c>
      <c r="E61" s="10">
        <v>945</v>
      </c>
      <c r="F61">
        <v>1112</v>
      </c>
      <c r="G61" s="10">
        <v>125</v>
      </c>
    </row>
    <row r="62" spans="1:14" x14ac:dyDescent="0.25">
      <c r="A62" s="1" t="s">
        <v>29</v>
      </c>
      <c r="B62" s="1" t="s">
        <v>1</v>
      </c>
      <c r="C62" s="1" t="s">
        <v>2</v>
      </c>
      <c r="D62" s="1" t="s">
        <v>62</v>
      </c>
      <c r="E62" s="1" t="s">
        <v>63</v>
      </c>
      <c r="F62" s="1" t="s">
        <v>4</v>
      </c>
      <c r="G62" s="15" t="s">
        <v>7</v>
      </c>
      <c r="I62" s="17" t="s">
        <v>36</v>
      </c>
      <c r="J62" s="1" t="s">
        <v>8</v>
      </c>
      <c r="K62" s="1" t="s">
        <v>35</v>
      </c>
      <c r="L62" s="17" t="s">
        <v>49</v>
      </c>
    </row>
    <row r="63" spans="1:14" x14ac:dyDescent="0.25">
      <c r="A63" s="1" t="s">
        <v>14</v>
      </c>
      <c r="B63" s="7">
        <f t="shared" ref="B63:B74" si="66">+B17*R32/B$61</f>
        <v>0.1614391739058329</v>
      </c>
      <c r="C63" s="7">
        <f t="shared" ref="C63:C74" si="67">+C17*S32/C$61</f>
        <v>0.30797481333695825</v>
      </c>
      <c r="D63" s="7">
        <f t="shared" ref="D63:D74" si="68">+D17*T32/D$61</f>
        <v>0.5031584294727548</v>
      </c>
      <c r="E63" s="7">
        <f t="shared" ref="E63:E74" si="69">+E17*U32/E$61</f>
        <v>0.11385767604592596</v>
      </c>
      <c r="F63" s="7">
        <f t="shared" ref="F63:F74" si="70">+F17*V32/E$61</f>
        <v>0.80637595532039996</v>
      </c>
      <c r="G63" s="16">
        <f t="shared" ref="G63:G74" si="71">+I17*Y32/G$61</f>
        <v>1.0915294197715855</v>
      </c>
      <c r="I63" s="1" t="s">
        <v>50</v>
      </c>
      <c r="J63" s="19">
        <v>1743.74263888889</v>
      </c>
      <c r="K63" s="19">
        <f t="shared" ref="K63:K74" si="72">+J63*Z32</f>
        <v>1913.8090354174828</v>
      </c>
      <c r="L63" s="19">
        <v>2019</v>
      </c>
    </row>
    <row r="64" spans="1:14" x14ac:dyDescent="0.25">
      <c r="A64" s="1" t="s">
        <v>15</v>
      </c>
      <c r="B64" s="7">
        <f t="shared" si="66"/>
        <v>0.13959019217130123</v>
      </c>
      <c r="C64" s="7">
        <f t="shared" si="67"/>
        <v>0.25351497690185765</v>
      </c>
      <c r="D64" s="7">
        <f t="shared" si="68"/>
        <v>0.48051989212061513</v>
      </c>
      <c r="E64" s="7">
        <f t="shared" si="69"/>
        <v>0.1069726967273283</v>
      </c>
      <c r="F64" s="7">
        <f t="shared" si="70"/>
        <v>0.82932392710170477</v>
      </c>
      <c r="G64" s="16">
        <f t="shared" si="71"/>
        <v>1.0450615961023157</v>
      </c>
      <c r="I64" s="1" t="s">
        <v>51</v>
      </c>
      <c r="J64" s="19">
        <v>1742.47277777778</v>
      </c>
      <c r="K64" s="19">
        <f t="shared" si="72"/>
        <v>1828.0387475432124</v>
      </c>
      <c r="L64" s="19">
        <v>2019</v>
      </c>
    </row>
    <row r="65" spans="1:12" x14ac:dyDescent="0.25">
      <c r="A65" s="1" t="s">
        <v>16</v>
      </c>
      <c r="B65" s="7">
        <f t="shared" si="66"/>
        <v>0.152456560635021</v>
      </c>
      <c r="C65" s="7">
        <f t="shared" si="67"/>
        <v>0.17609334914132987</v>
      </c>
      <c r="D65" s="7">
        <f t="shared" si="68"/>
        <v>0.50322832337689438</v>
      </c>
      <c r="E65" s="7">
        <f t="shared" si="69"/>
        <v>0.12813753168300748</v>
      </c>
      <c r="F65" s="7">
        <f t="shared" si="70"/>
        <v>0.82301557907113432</v>
      </c>
      <c r="G65" s="16">
        <f t="shared" si="71"/>
        <v>1.0903483450395286</v>
      </c>
      <c r="I65" s="1" t="s">
        <v>52</v>
      </c>
      <c r="J65" s="19">
        <v>1695.0630555555599</v>
      </c>
      <c r="K65" s="19">
        <f t="shared" si="72"/>
        <v>1858.8589688166483</v>
      </c>
      <c r="L65" s="19">
        <v>2030</v>
      </c>
    </row>
    <row r="66" spans="1:12" x14ac:dyDescent="0.25">
      <c r="A66" s="1" t="s">
        <v>17</v>
      </c>
      <c r="B66" s="7">
        <f t="shared" si="66"/>
        <v>0.13541394482471952</v>
      </c>
      <c r="C66" s="7">
        <f t="shared" si="67"/>
        <v>0.12750987646437734</v>
      </c>
      <c r="D66" s="7">
        <f t="shared" si="68"/>
        <v>0.47913234962356577</v>
      </c>
      <c r="E66" s="7">
        <f t="shared" si="69"/>
        <v>0.1328575222835347</v>
      </c>
      <c r="F66" s="7">
        <f t="shared" si="70"/>
        <v>0.85180703961832804</v>
      </c>
      <c r="G66" s="16">
        <f t="shared" si="71"/>
        <v>1.1146584295704733</v>
      </c>
      <c r="I66" s="1" t="s">
        <v>53</v>
      </c>
      <c r="J66" s="19">
        <v>1653.1795833333299</v>
      </c>
      <c r="K66" s="19">
        <f t="shared" si="72"/>
        <v>1860.8459910570139</v>
      </c>
      <c r="L66" s="19">
        <v>1981</v>
      </c>
    </row>
    <row r="67" spans="1:12" x14ac:dyDescent="0.25">
      <c r="A67" s="1" t="s">
        <v>18</v>
      </c>
      <c r="B67" s="7">
        <f t="shared" si="66"/>
        <v>0.14414755162759091</v>
      </c>
      <c r="C67" s="7">
        <f t="shared" si="67"/>
        <v>0.11305217880308678</v>
      </c>
      <c r="D67" s="7">
        <f t="shared" si="68"/>
        <v>0.34990310690303122</v>
      </c>
      <c r="E67" s="7">
        <f t="shared" si="69"/>
        <v>0.14437845595450755</v>
      </c>
      <c r="F67" s="7">
        <f t="shared" si="70"/>
        <v>0.88083421516754812</v>
      </c>
      <c r="G67" s="16">
        <f t="shared" si="71"/>
        <v>1.0655189552307949</v>
      </c>
      <c r="I67" s="1" t="s">
        <v>54</v>
      </c>
      <c r="J67" s="19">
        <v>1736.3031944444399</v>
      </c>
      <c r="K67" s="19">
        <f t="shared" si="72"/>
        <v>1867.703107308058</v>
      </c>
      <c r="L67" s="19">
        <v>2127</v>
      </c>
    </row>
    <row r="68" spans="1:12" x14ac:dyDescent="0.25">
      <c r="A68" s="1" t="s">
        <v>19</v>
      </c>
      <c r="B68" s="7">
        <f t="shared" si="66"/>
        <v>0.1679697002444597</v>
      </c>
      <c r="C68" s="7">
        <f t="shared" si="67"/>
        <v>0.10302457149134736</v>
      </c>
      <c r="D68" s="7">
        <f t="shared" si="68"/>
        <v>0.42962941213466865</v>
      </c>
      <c r="E68" s="7">
        <f t="shared" si="69"/>
        <v>0.19465979662064059</v>
      </c>
      <c r="F68" s="7">
        <f t="shared" si="70"/>
        <v>0.83135743680188146</v>
      </c>
      <c r="G68" s="16">
        <f t="shared" si="71"/>
        <v>1.0357350995694363</v>
      </c>
      <c r="I68" s="1" t="s">
        <v>55</v>
      </c>
      <c r="J68" s="19">
        <v>1932.4908333333301</v>
      </c>
      <c r="K68" s="19">
        <f t="shared" si="72"/>
        <v>1997.3528629431835</v>
      </c>
      <c r="L68" s="19">
        <v>2368</v>
      </c>
    </row>
    <row r="69" spans="1:12" x14ac:dyDescent="0.25">
      <c r="A69" s="1" t="s">
        <v>20</v>
      </c>
      <c r="B69" s="7">
        <f t="shared" si="66"/>
        <v>0.19592713789310101</v>
      </c>
      <c r="C69" s="7">
        <f t="shared" si="67"/>
        <v>0.10717073165202065</v>
      </c>
      <c r="D69" s="7">
        <f t="shared" si="68"/>
        <v>0.49295342512380225</v>
      </c>
      <c r="E69" s="7">
        <f t="shared" si="69"/>
        <v>0.21774659904291213</v>
      </c>
      <c r="F69" s="7">
        <f t="shared" si="70"/>
        <v>0.85818547912992382</v>
      </c>
      <c r="G69" s="16">
        <f t="shared" si="71"/>
        <v>1.0409671028533285</v>
      </c>
      <c r="I69" s="1" t="s">
        <v>56</v>
      </c>
      <c r="J69" s="19">
        <v>2043.64638888889</v>
      </c>
      <c r="K69" s="19">
        <f t="shared" si="72"/>
        <v>2132.9983541250649</v>
      </c>
      <c r="L69" s="19">
        <v>2477</v>
      </c>
    </row>
    <row r="70" spans="1:12" x14ac:dyDescent="0.25">
      <c r="A70" s="1" t="s">
        <v>21</v>
      </c>
      <c r="B70" s="7">
        <f t="shared" si="66"/>
        <v>0.1919218068606823</v>
      </c>
      <c r="C70" s="7">
        <f t="shared" si="67"/>
        <v>0.12778072203178925</v>
      </c>
      <c r="D70" s="7">
        <f t="shared" si="68"/>
        <v>0.44295674372465293</v>
      </c>
      <c r="E70" s="7">
        <f t="shared" si="69"/>
        <v>0.19469506127117567</v>
      </c>
      <c r="F70" s="7">
        <f t="shared" si="70"/>
        <v>0.85860082304526764</v>
      </c>
      <c r="G70" s="16">
        <f t="shared" si="71"/>
        <v>1.0512072569005289</v>
      </c>
      <c r="I70" s="1" t="s">
        <v>57</v>
      </c>
      <c r="J70" s="19">
        <v>1942.4555555555601</v>
      </c>
      <c r="K70" s="19">
        <f t="shared" si="72"/>
        <v>2050.8001102084422</v>
      </c>
      <c r="L70" s="19">
        <v>2293</v>
      </c>
    </row>
    <row r="71" spans="1:12" x14ac:dyDescent="0.25">
      <c r="A71" s="1" t="s">
        <v>22</v>
      </c>
      <c r="B71" s="7">
        <f t="shared" si="66"/>
        <v>0.17153124062955111</v>
      </c>
      <c r="C71" s="7">
        <f t="shared" si="67"/>
        <v>0.12571180786293437</v>
      </c>
      <c r="D71" s="7">
        <f t="shared" si="68"/>
        <v>0.33870816583530566</v>
      </c>
      <c r="E71" s="7">
        <f t="shared" si="69"/>
        <v>0.22229001864698752</v>
      </c>
      <c r="F71" s="7">
        <f t="shared" si="70"/>
        <v>0.89485465000779252</v>
      </c>
      <c r="G71" s="16">
        <f t="shared" si="71"/>
        <v>1.0384447409139788</v>
      </c>
      <c r="I71" s="1" t="s">
        <v>58</v>
      </c>
      <c r="J71" s="19">
        <v>1840.95319444444</v>
      </c>
      <c r="K71" s="19">
        <f t="shared" si="72"/>
        <v>1934.9873524579548</v>
      </c>
      <c r="L71" s="19">
        <v>2174</v>
      </c>
    </row>
    <row r="72" spans="1:12" x14ac:dyDescent="0.25">
      <c r="A72" s="1" t="s">
        <v>23</v>
      </c>
      <c r="B72" s="7">
        <f t="shared" si="66"/>
        <v>0.14786204453306415</v>
      </c>
      <c r="C72" s="7">
        <f t="shared" si="67"/>
        <v>0.1320023747902587</v>
      </c>
      <c r="D72" s="7">
        <f t="shared" si="68"/>
        <v>0.31944755620959797</v>
      </c>
      <c r="E72" s="7">
        <f t="shared" si="69"/>
        <v>0.20792976360444834</v>
      </c>
      <c r="F72" s="7">
        <f t="shared" si="70"/>
        <v>0.74116578882053119</v>
      </c>
      <c r="G72" s="16">
        <f t="shared" si="71"/>
        <v>0.92929961445075171</v>
      </c>
      <c r="I72" s="1" t="s">
        <v>59</v>
      </c>
      <c r="J72" s="19">
        <v>1683.5748611111101</v>
      </c>
      <c r="K72" s="19">
        <f t="shared" si="72"/>
        <v>1594.8776724924041</v>
      </c>
      <c r="L72" s="19">
        <v>2046</v>
      </c>
    </row>
    <row r="73" spans="1:12" x14ac:dyDescent="0.25">
      <c r="A73" s="1" t="s">
        <v>24</v>
      </c>
      <c r="B73" s="7">
        <f t="shared" si="66"/>
        <v>0.17038086053524998</v>
      </c>
      <c r="C73" s="7">
        <f t="shared" si="67"/>
        <v>0.18100699152236635</v>
      </c>
      <c r="D73" s="7">
        <f t="shared" si="68"/>
        <v>0.29087178730759711</v>
      </c>
      <c r="E73" s="7">
        <f t="shared" si="69"/>
        <v>0.16354588690038738</v>
      </c>
      <c r="F73" s="7">
        <f t="shared" si="70"/>
        <v>0.76180912300928894</v>
      </c>
      <c r="G73" s="16">
        <f t="shared" si="71"/>
        <v>0.99653287003846025</v>
      </c>
      <c r="I73" s="1" t="s">
        <v>60</v>
      </c>
      <c r="J73" s="19">
        <v>1659.59263888889</v>
      </c>
      <c r="K73" s="19">
        <f t="shared" si="72"/>
        <v>1690.8166692019388</v>
      </c>
      <c r="L73" s="19">
        <v>2022</v>
      </c>
    </row>
    <row r="74" spans="1:12" x14ac:dyDescent="0.25">
      <c r="A74" s="1" t="s">
        <v>25</v>
      </c>
      <c r="B74" s="7">
        <f t="shared" si="66"/>
        <v>0.16763183073774601</v>
      </c>
      <c r="C74" s="7">
        <f t="shared" si="67"/>
        <v>0.25567612478839535</v>
      </c>
      <c r="D74" s="7">
        <f t="shared" si="68"/>
        <v>0.45783514298825956</v>
      </c>
      <c r="E74" s="7">
        <f t="shared" si="69"/>
        <v>0.12160783275675856</v>
      </c>
      <c r="F74" s="7">
        <f t="shared" si="70"/>
        <v>0.86162904174015231</v>
      </c>
      <c r="G74" s="16">
        <f t="shared" si="71"/>
        <v>1.0772543245124804</v>
      </c>
      <c r="I74" s="1" t="s">
        <v>61</v>
      </c>
      <c r="J74" s="19">
        <v>1758.9583333333301</v>
      </c>
      <c r="K74" s="19">
        <f t="shared" si="72"/>
        <v>1923.0260422939698</v>
      </c>
      <c r="L74" s="19">
        <v>2097</v>
      </c>
    </row>
    <row r="75" spans="1:12" x14ac:dyDescent="0.25">
      <c r="A75" s="1" t="s">
        <v>34</v>
      </c>
      <c r="B75" s="11">
        <f>+AVERAGE(B63:B74)</f>
        <v>0.16218933704985997</v>
      </c>
      <c r="C75" s="11">
        <f t="shared" ref="C75:G75" si="73">+AVERAGE(C63:C74)</f>
        <v>0.16754320989889351</v>
      </c>
      <c r="D75" s="11">
        <f t="shared" si="73"/>
        <v>0.42402869456839548</v>
      </c>
      <c r="E75" s="11">
        <f t="shared" ref="E75" si="74">+AVERAGE(E63:E74)</f>
        <v>0.16238990346146784</v>
      </c>
      <c r="F75" s="11">
        <f t="shared" si="73"/>
        <v>0.83324658823616271</v>
      </c>
      <c r="G75" s="13">
        <f t="shared" si="73"/>
        <v>1.0480464795794722</v>
      </c>
      <c r="I75" s="23" t="s">
        <v>34</v>
      </c>
      <c r="J75" s="22">
        <f>+AVERAGE(J63:J74)</f>
        <v>1786.0360879629625</v>
      </c>
      <c r="K75" s="22">
        <f>+AVERAGE(K63:K74)</f>
        <v>1887.8429094887813</v>
      </c>
      <c r="L75" s="22">
        <f>+AVERAGE(L63:L74)</f>
        <v>2137.75</v>
      </c>
    </row>
    <row r="79" spans="1:12" x14ac:dyDescent="0.25">
      <c r="A79" s="1" t="s">
        <v>31</v>
      </c>
      <c r="B79" s="1"/>
      <c r="C79" s="1"/>
      <c r="D79" s="1"/>
      <c r="E79" s="1"/>
      <c r="F79" s="1"/>
      <c r="I79" s="18" t="s">
        <v>37</v>
      </c>
    </row>
    <row r="80" spans="1:12" x14ac:dyDescent="0.25">
      <c r="A80" s="1" t="s">
        <v>14</v>
      </c>
      <c r="B80" s="7"/>
      <c r="C80" s="7"/>
      <c r="D80" s="7"/>
      <c r="E80" s="7"/>
      <c r="F80" s="7"/>
      <c r="I80" s="18" t="s">
        <v>38</v>
      </c>
    </row>
    <row r="81" spans="1:9" x14ac:dyDescent="0.25">
      <c r="A81" s="1" t="s">
        <v>15</v>
      </c>
      <c r="B81" s="7"/>
      <c r="C81" s="7"/>
      <c r="D81" s="7"/>
      <c r="E81" s="7"/>
      <c r="F81" s="7"/>
      <c r="I81" s="18" t="s">
        <v>39</v>
      </c>
    </row>
    <row r="82" spans="1:9" x14ac:dyDescent="0.25">
      <c r="A82" s="1" t="s">
        <v>16</v>
      </c>
      <c r="B82" s="7"/>
      <c r="C82" s="7"/>
      <c r="D82" s="7"/>
      <c r="E82" s="7"/>
      <c r="F82" s="7"/>
      <c r="I82" s="18" t="s">
        <v>40</v>
      </c>
    </row>
    <row r="83" spans="1:9" x14ac:dyDescent="0.25">
      <c r="A83" s="1" t="s">
        <v>17</v>
      </c>
      <c r="B83" s="7"/>
      <c r="C83" s="7"/>
      <c r="D83" s="7"/>
      <c r="E83" s="7"/>
      <c r="F83" s="7"/>
      <c r="I83" s="18" t="s">
        <v>41</v>
      </c>
    </row>
    <row r="84" spans="1:9" x14ac:dyDescent="0.25">
      <c r="A84" s="1" t="s">
        <v>18</v>
      </c>
      <c r="B84" s="7"/>
      <c r="C84" s="7"/>
      <c r="D84" s="7"/>
      <c r="E84" s="7"/>
      <c r="F84" s="7"/>
      <c r="I84" s="18" t="s">
        <v>42</v>
      </c>
    </row>
    <row r="85" spans="1:9" x14ac:dyDescent="0.25">
      <c r="A85" s="1" t="s">
        <v>19</v>
      </c>
      <c r="B85" s="7"/>
      <c r="C85" s="7"/>
      <c r="D85" s="7"/>
      <c r="E85" s="7"/>
      <c r="F85" s="7"/>
      <c r="I85" s="18" t="s">
        <v>43</v>
      </c>
    </row>
    <row r="86" spans="1:9" x14ac:dyDescent="0.25">
      <c r="A86" s="1" t="s">
        <v>20</v>
      </c>
      <c r="B86" s="7"/>
      <c r="C86" s="7"/>
      <c r="D86" s="7"/>
      <c r="E86" s="7"/>
      <c r="F86" s="7"/>
      <c r="I86" s="18" t="s">
        <v>44</v>
      </c>
    </row>
    <row r="87" spans="1:9" x14ac:dyDescent="0.25">
      <c r="A87" s="1" t="s">
        <v>21</v>
      </c>
      <c r="B87" s="7"/>
      <c r="C87" s="7"/>
      <c r="D87" s="7"/>
      <c r="E87" s="7"/>
      <c r="F87" s="7"/>
      <c r="I87" s="18" t="s">
        <v>45</v>
      </c>
    </row>
    <row r="88" spans="1:9" x14ac:dyDescent="0.25">
      <c r="A88" s="1" t="s">
        <v>22</v>
      </c>
      <c r="B88" s="7"/>
      <c r="C88" s="7"/>
      <c r="D88" s="7"/>
      <c r="E88" s="7"/>
      <c r="F88" s="7"/>
      <c r="I88" s="18" t="s">
        <v>46</v>
      </c>
    </row>
    <row r="89" spans="1:9" x14ac:dyDescent="0.25">
      <c r="A89" s="1" t="s">
        <v>23</v>
      </c>
      <c r="B89" s="7"/>
      <c r="C89" s="7"/>
      <c r="D89" s="7"/>
      <c r="E89" s="7"/>
      <c r="F89" s="7"/>
      <c r="I89" s="18" t="s">
        <v>47</v>
      </c>
    </row>
    <row r="90" spans="1:9" x14ac:dyDescent="0.25">
      <c r="A90" s="1" t="s">
        <v>24</v>
      </c>
      <c r="B90" s="7"/>
      <c r="C90" s="7"/>
      <c r="D90" s="7"/>
      <c r="E90" s="7"/>
      <c r="F90" s="7"/>
      <c r="I90" s="18" t="s">
        <v>48</v>
      </c>
    </row>
    <row r="91" spans="1:9" x14ac:dyDescent="0.25">
      <c r="A91" s="1" t="s">
        <v>25</v>
      </c>
      <c r="B91" s="7"/>
      <c r="C91" s="7"/>
      <c r="D91" s="7"/>
      <c r="E91" s="7"/>
      <c r="F91" s="7"/>
    </row>
    <row r="92" spans="1:9" x14ac:dyDescent="0.25">
      <c r="A92" s="8"/>
      <c r="B92" s="11"/>
      <c r="C92" s="11"/>
      <c r="D92" s="11"/>
      <c r="E92" s="11"/>
      <c r="F92" s="11"/>
    </row>
    <row r="117" spans="1:14" x14ac:dyDescent="0.25">
      <c r="A117" s="1" t="s">
        <v>31</v>
      </c>
      <c r="B117" s="1" t="s">
        <v>1</v>
      </c>
      <c r="C117" s="1" t="s">
        <v>2</v>
      </c>
      <c r="D117" s="1" t="s">
        <v>62</v>
      </c>
      <c r="E117" s="1" t="s">
        <v>63</v>
      </c>
      <c r="F117" s="1" t="s">
        <v>4</v>
      </c>
      <c r="H117" s="1" t="s">
        <v>29</v>
      </c>
      <c r="I117" s="1" t="s">
        <v>1</v>
      </c>
      <c r="J117" s="1" t="s">
        <v>2</v>
      </c>
      <c r="K117" s="1" t="s">
        <v>62</v>
      </c>
      <c r="L117" s="1" t="s">
        <v>63</v>
      </c>
      <c r="M117" s="1" t="s">
        <v>3</v>
      </c>
      <c r="N117" s="1" t="s">
        <v>4</v>
      </c>
    </row>
    <row r="118" spans="1:14" x14ac:dyDescent="0.25">
      <c r="A118" s="1" t="s">
        <v>14</v>
      </c>
      <c r="B118" s="20">
        <v>0.16334314129629601</v>
      </c>
      <c r="C118" s="20">
        <v>0.29252748956716812</v>
      </c>
      <c r="D118" s="20">
        <v>0.44816358675932216</v>
      </c>
      <c r="E118" s="20">
        <v>0.14688960433862433</v>
      </c>
      <c r="F118" s="20">
        <v>0.68527453037569963</v>
      </c>
      <c r="H118" s="1" t="s">
        <v>14</v>
      </c>
      <c r="I118" s="20">
        <v>0.1614391739058329</v>
      </c>
      <c r="J118" s="20">
        <v>0.30797481333695825</v>
      </c>
      <c r="K118" s="20">
        <v>0.5031584294727548</v>
      </c>
      <c r="L118" s="20">
        <v>0.11385767604592596</v>
      </c>
      <c r="M118" s="20">
        <v>0.26442435290665917</v>
      </c>
      <c r="N118" s="20">
        <v>0.80637595532039996</v>
      </c>
    </row>
    <row r="119" spans="1:14" x14ac:dyDescent="0.25">
      <c r="A119" s="1" t="s">
        <v>15</v>
      </c>
      <c r="B119" s="20">
        <v>0.14633453330555535</v>
      </c>
      <c r="C119" s="20">
        <v>0.26457099744901308</v>
      </c>
      <c r="D119" s="20">
        <v>0.48368618094001681</v>
      </c>
      <c r="E119" s="20">
        <v>0.13599783204015978</v>
      </c>
      <c r="F119" s="20">
        <v>0.70477617905675449</v>
      </c>
      <c r="H119" s="1" t="s">
        <v>15</v>
      </c>
      <c r="I119" s="20">
        <v>0.13959019217130123</v>
      </c>
      <c r="J119" s="20">
        <v>0.25351497690185765</v>
      </c>
      <c r="K119" s="20">
        <v>0.48051989212061513</v>
      </c>
      <c r="L119" s="20">
        <v>0.1069726967273283</v>
      </c>
      <c r="M119" s="20">
        <v>0.25144649844984551</v>
      </c>
      <c r="N119" s="20">
        <v>0.82932392710170477</v>
      </c>
    </row>
    <row r="120" spans="1:14" x14ac:dyDescent="0.25">
      <c r="A120" s="1" t="s">
        <v>16</v>
      </c>
      <c r="B120" s="20">
        <v>0.15251071093518601</v>
      </c>
      <c r="C120" s="20">
        <v>0.1862170333439952</v>
      </c>
      <c r="D120" s="20">
        <v>0.4526875657061678</v>
      </c>
      <c r="E120" s="20">
        <v>0.1516203464609058</v>
      </c>
      <c r="F120" s="20">
        <v>0.69941521782573923</v>
      </c>
      <c r="H120" s="1" t="s">
        <v>16</v>
      </c>
      <c r="I120" s="20">
        <v>0.152456560635021</v>
      </c>
      <c r="J120" s="20">
        <v>0.17609334914132987</v>
      </c>
      <c r="K120" s="20">
        <v>0.50322832337689438</v>
      </c>
      <c r="L120" s="20">
        <v>0.12813753168300748</v>
      </c>
      <c r="M120" s="20">
        <v>0.27320833755552965</v>
      </c>
      <c r="N120" s="20">
        <v>0.82301557907113432</v>
      </c>
    </row>
    <row r="121" spans="1:14" x14ac:dyDescent="0.25">
      <c r="A121" s="1" t="s">
        <v>17</v>
      </c>
      <c r="B121" s="20">
        <v>0.13425489264814799</v>
      </c>
      <c r="C121" s="20">
        <v>0.14344388799746724</v>
      </c>
      <c r="D121" s="20">
        <v>0.41378493592661914</v>
      </c>
      <c r="E121" s="20">
        <v>0.1568425540049968</v>
      </c>
      <c r="F121" s="20">
        <v>0.72388278097061154</v>
      </c>
      <c r="H121" s="1" t="s">
        <v>17</v>
      </c>
      <c r="I121" s="20">
        <v>0.13541394482471952</v>
      </c>
      <c r="J121" s="20">
        <v>0.12750987646437734</v>
      </c>
      <c r="K121" s="20">
        <v>0.47913234962356577</v>
      </c>
      <c r="L121" s="20">
        <v>0.1328575222835347</v>
      </c>
      <c r="M121" s="20">
        <v>0.26678341267591527</v>
      </c>
      <c r="N121" s="20">
        <v>0.85180703961832804</v>
      </c>
    </row>
    <row r="122" spans="1:14" x14ac:dyDescent="0.25">
      <c r="A122" s="1" t="s">
        <v>18</v>
      </c>
      <c r="B122" s="20">
        <v>0.14738288825000001</v>
      </c>
      <c r="C122" s="20">
        <v>0.1290732987008249</v>
      </c>
      <c r="D122" s="20">
        <v>0.34349135610731207</v>
      </c>
      <c r="E122" s="20">
        <v>0.18275346079468044</v>
      </c>
      <c r="F122" s="20">
        <v>0.74855065947242172</v>
      </c>
      <c r="H122" s="1" t="s">
        <v>18</v>
      </c>
      <c r="I122" s="20">
        <v>0.14414755162759091</v>
      </c>
      <c r="J122" s="20">
        <v>0.11305217880308678</v>
      </c>
      <c r="K122" s="20">
        <v>0.34990310690303122</v>
      </c>
      <c r="L122" s="20">
        <v>0.14437845595450755</v>
      </c>
      <c r="M122" s="20">
        <v>0.22386754872888792</v>
      </c>
      <c r="N122" s="20">
        <v>0.88083421516754812</v>
      </c>
    </row>
    <row r="123" spans="1:14" x14ac:dyDescent="0.25">
      <c r="A123" s="1" t="s">
        <v>19</v>
      </c>
      <c r="B123" s="20">
        <v>0.16675776351851868</v>
      </c>
      <c r="C123" s="20">
        <v>0.10364911758224235</v>
      </c>
      <c r="D123" s="20">
        <v>0.47436692150750498</v>
      </c>
      <c r="E123" s="20">
        <v>0.23204898618606667</v>
      </c>
      <c r="F123" s="20">
        <v>0.70650429656274993</v>
      </c>
      <c r="H123" s="1" t="s">
        <v>19</v>
      </c>
      <c r="I123" s="20">
        <v>0.1679697002444597</v>
      </c>
      <c r="J123" s="20">
        <v>0.10302457149134736</v>
      </c>
      <c r="K123" s="20">
        <v>0.42962941213466865</v>
      </c>
      <c r="L123" s="20">
        <v>0.19465979662064059</v>
      </c>
      <c r="M123" s="20">
        <v>0.28553707815624135</v>
      </c>
      <c r="N123" s="20">
        <v>0.83135743680188146</v>
      </c>
    </row>
    <row r="124" spans="1:14" x14ac:dyDescent="0.25">
      <c r="A124" s="1" t="s">
        <v>20</v>
      </c>
      <c r="B124" s="20">
        <v>0.19876333291666667</v>
      </c>
      <c r="C124" s="20">
        <v>0.10955202641281353</v>
      </c>
      <c r="D124" s="20">
        <v>0.50410843009391271</v>
      </c>
      <c r="E124" s="20">
        <v>0.26641736982657355</v>
      </c>
      <c r="F124" s="20">
        <v>0.72930330735411697</v>
      </c>
      <c r="H124" s="1" t="s">
        <v>20</v>
      </c>
      <c r="I124" s="20">
        <v>0.19592713789310101</v>
      </c>
      <c r="J124" s="20">
        <v>0.10717073165202065</v>
      </c>
      <c r="K124" s="20">
        <v>0.49295342512380225</v>
      </c>
      <c r="L124" s="20">
        <v>0.21774659904291213</v>
      </c>
      <c r="M124" s="20">
        <v>0.32418609829288653</v>
      </c>
      <c r="N124" s="20">
        <v>0.85818547912992382</v>
      </c>
    </row>
    <row r="125" spans="1:14" x14ac:dyDescent="0.25">
      <c r="A125" s="1" t="s">
        <v>21</v>
      </c>
      <c r="B125" s="20">
        <v>0.19774855237036998</v>
      </c>
      <c r="C125" s="20">
        <v>0.13216634303176333</v>
      </c>
      <c r="D125" s="20">
        <v>0.44835256603747148</v>
      </c>
      <c r="E125" s="20">
        <v>0.23761536845973016</v>
      </c>
      <c r="F125" s="20">
        <v>0.72965627498001617</v>
      </c>
      <c r="H125" s="1" t="s">
        <v>21</v>
      </c>
      <c r="I125" s="20">
        <v>0.1919218068606823</v>
      </c>
      <c r="J125" s="20">
        <v>0.12778072203178925</v>
      </c>
      <c r="K125" s="20">
        <v>0.44295674372465293</v>
      </c>
      <c r="L125" s="20">
        <v>0.19469506127117567</v>
      </c>
      <c r="M125" s="20">
        <v>0.29071320711301368</v>
      </c>
      <c r="N125" s="20">
        <v>0.85860082304526764</v>
      </c>
    </row>
    <row r="126" spans="1:14" x14ac:dyDescent="0.25">
      <c r="A126" s="1" t="s">
        <v>22</v>
      </c>
      <c r="B126" s="20">
        <v>0.18944884726851802</v>
      </c>
      <c r="C126" s="20">
        <v>0.14340765694014629</v>
      </c>
      <c r="D126" s="20">
        <v>0.40857327603094629</v>
      </c>
      <c r="E126" s="20">
        <v>0.22269873659612063</v>
      </c>
      <c r="F126" s="20">
        <v>0.76046550742568697</v>
      </c>
      <c r="H126" s="1" t="s">
        <v>22</v>
      </c>
      <c r="I126" s="20">
        <v>0.17153124062955111</v>
      </c>
      <c r="J126" s="20">
        <v>0.12571180786293437</v>
      </c>
      <c r="K126" s="20">
        <v>0.33870816583530566</v>
      </c>
      <c r="L126" s="20">
        <v>0.22229001864698752</v>
      </c>
      <c r="M126" s="20">
        <v>0.2673161158074272</v>
      </c>
      <c r="N126" s="20">
        <v>0.89485465000779252</v>
      </c>
    </row>
    <row r="127" spans="1:14" x14ac:dyDescent="0.25">
      <c r="A127" s="1" t="s">
        <v>23</v>
      </c>
      <c r="B127" s="20">
        <v>0.19088223601851931</v>
      </c>
      <c r="C127" s="20">
        <v>0.16720236769815328</v>
      </c>
      <c r="D127" s="20">
        <v>0.48520882479846983</v>
      </c>
      <c r="E127" s="20">
        <v>0.24392660395355659</v>
      </c>
      <c r="F127" s="20">
        <v>0.62985761729802336</v>
      </c>
      <c r="H127" s="1" t="s">
        <v>23</v>
      </c>
      <c r="I127" s="20">
        <v>0.14786204453306415</v>
      </c>
      <c r="J127" s="20">
        <v>0.1320023747902587</v>
      </c>
      <c r="K127" s="20">
        <v>0.31944755620959797</v>
      </c>
      <c r="L127" s="20">
        <v>0.20792976360444834</v>
      </c>
      <c r="M127" s="20">
        <v>0.25106059059514868</v>
      </c>
      <c r="N127" s="20">
        <v>0.74116578882053119</v>
      </c>
    </row>
    <row r="128" spans="1:14" x14ac:dyDescent="0.25">
      <c r="A128" s="1" t="s">
        <v>24</v>
      </c>
      <c r="B128" s="20">
        <v>0.19607459415740799</v>
      </c>
      <c r="C128" s="20">
        <v>0.20394607441747512</v>
      </c>
      <c r="D128" s="20">
        <v>0.40947161904033891</v>
      </c>
      <c r="E128" s="20">
        <v>0.21154341150793649</v>
      </c>
      <c r="F128" s="20">
        <v>0.64740073852857738</v>
      </c>
      <c r="H128" s="1" t="s">
        <v>24</v>
      </c>
      <c r="I128" s="20">
        <v>0.17038086053524998</v>
      </c>
      <c r="J128" s="20">
        <v>0.18100699152236635</v>
      </c>
      <c r="K128" s="20">
        <v>0.29087178730759711</v>
      </c>
      <c r="L128" s="20">
        <v>0.16354588690038738</v>
      </c>
      <c r="M128" s="20">
        <v>0.21279068679830884</v>
      </c>
      <c r="N128" s="20">
        <v>0.76180912300928894</v>
      </c>
    </row>
    <row r="129" spans="1:14" x14ac:dyDescent="0.25">
      <c r="A129" s="1" t="s">
        <v>25</v>
      </c>
      <c r="B129" s="20">
        <v>0.18551374630555534</v>
      </c>
      <c r="C129" s="20">
        <v>0.25005318509494845</v>
      </c>
      <c r="D129" s="20">
        <v>0.3867693185109547</v>
      </c>
      <c r="E129" s="20">
        <v>0.16292607141284446</v>
      </c>
      <c r="F129" s="20">
        <v>0.73222971622701793</v>
      </c>
      <c r="H129" s="1" t="s">
        <v>25</v>
      </c>
      <c r="I129" s="20">
        <v>0.16763183073774601</v>
      </c>
      <c r="J129" s="20">
        <v>0.25567612478839535</v>
      </c>
      <c r="K129" s="20">
        <v>0.45783514298825956</v>
      </c>
      <c r="L129" s="20">
        <v>0.12160783275675856</v>
      </c>
      <c r="M129" s="20">
        <v>0.2516477269150808</v>
      </c>
      <c r="N129" s="20">
        <v>0.86162904174015231</v>
      </c>
    </row>
    <row r="130" spans="1:14" x14ac:dyDescent="0.25">
      <c r="A130" s="1" t="s">
        <v>34</v>
      </c>
      <c r="B130" s="21">
        <v>0.17241793658256177</v>
      </c>
      <c r="C130" s="21">
        <v>0.1771507898530009</v>
      </c>
      <c r="D130" s="21">
        <v>0.43822204845491974</v>
      </c>
      <c r="E130" s="21">
        <v>0.19594002879851632</v>
      </c>
      <c r="F130" s="21">
        <v>0.70810973550645129</v>
      </c>
      <c r="H130" s="1" t="s">
        <v>34</v>
      </c>
      <c r="I130" s="21">
        <v>0.16218933704985997</v>
      </c>
      <c r="J130" s="21">
        <v>0.16754320989889351</v>
      </c>
      <c r="K130" s="21">
        <v>0.42402869456839548</v>
      </c>
      <c r="L130" s="21">
        <v>0.16238990346146784</v>
      </c>
      <c r="M130" s="21">
        <v>0.26358180449957874</v>
      </c>
      <c r="N130" s="21">
        <v>0.83324658823616271</v>
      </c>
    </row>
  </sheetData>
  <mergeCells count="1">
    <mergeCell ref="Q15:X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opLeftCell="A45" workbookViewId="0">
      <selection activeCell="A62" sqref="A62:G75"/>
    </sheetView>
  </sheetViews>
  <sheetFormatPr baseColWidth="10" defaultRowHeight="15" x14ac:dyDescent="0.25"/>
  <sheetData>
    <row r="1" spans="1:24" x14ac:dyDescent="0.25">
      <c r="A1" s="1" t="s">
        <v>0</v>
      </c>
      <c r="B1" s="1" t="s">
        <v>1</v>
      </c>
      <c r="C1" s="1" t="s">
        <v>2</v>
      </c>
      <c r="D1" s="1" t="s">
        <v>62</v>
      </c>
      <c r="E1" s="1" t="s">
        <v>63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/>
    </row>
    <row r="2" spans="1:24" x14ac:dyDescent="0.25">
      <c r="A2" s="1" t="s">
        <v>14</v>
      </c>
      <c r="B2" s="19">
        <v>120067.70516586</v>
      </c>
      <c r="C2" s="19">
        <v>30199.8562155994</v>
      </c>
      <c r="D2" s="19">
        <v>143279.11912735901</v>
      </c>
      <c r="E2" s="19">
        <v>50095.105810029003</v>
      </c>
      <c r="F2" s="19">
        <v>326975.56771593803</v>
      </c>
      <c r="G2" s="19">
        <v>90177.849344846603</v>
      </c>
      <c r="H2" s="3">
        <f>+F2+G2</f>
        <v>417153.41706078465</v>
      </c>
      <c r="I2" s="19">
        <v>58390.5348645833</v>
      </c>
      <c r="J2" s="19">
        <v>809843.21573180298</v>
      </c>
      <c r="K2" s="19">
        <v>4671.2427891666603</v>
      </c>
      <c r="L2" s="19">
        <v>292.17841777777801</v>
      </c>
      <c r="M2" s="19">
        <v>2127.9672686111098</v>
      </c>
      <c r="N2" s="19">
        <v>2251.09710277778</v>
      </c>
      <c r="O2" s="19">
        <v>467.124278916668</v>
      </c>
      <c r="P2" s="4">
        <f t="shared" ref="P2:P13" si="0">+SUM(B2:G2)+I2</f>
        <v>819185.73824421526</v>
      </c>
    </row>
    <row r="3" spans="1:24" x14ac:dyDescent="0.25">
      <c r="A3" s="1" t="s">
        <v>15</v>
      </c>
      <c r="B3" s="19">
        <v>108672.69034431</v>
      </c>
      <c r="C3" s="19">
        <v>27550.4481531532</v>
      </c>
      <c r="D3" s="19">
        <v>142639.28430558601</v>
      </c>
      <c r="E3" s="19">
        <v>52426.263142943797</v>
      </c>
      <c r="F3" s="19">
        <v>350962.07233547402</v>
      </c>
      <c r="G3" s="19">
        <v>83253.151183342401</v>
      </c>
      <c r="H3" s="3">
        <f t="shared" ref="H3:H13" si="1">+F3+G3</f>
        <v>434215.2235188164</v>
      </c>
      <c r="I3" s="19">
        <v>58850.545628472202</v>
      </c>
      <c r="J3" s="19">
        <v>814938.33920719905</v>
      </c>
      <c r="K3" s="19">
        <v>4708.0436502777902</v>
      </c>
      <c r="L3" s="19">
        <v>238.818462777778</v>
      </c>
      <c r="M3" s="19">
        <v>2170.7582725000002</v>
      </c>
      <c r="N3" s="19">
        <v>2298.466915</v>
      </c>
      <c r="O3" s="19">
        <v>470.80436502778002</v>
      </c>
      <c r="P3" s="4">
        <f t="shared" si="0"/>
        <v>824354.45509328169</v>
      </c>
    </row>
    <row r="4" spans="1:24" x14ac:dyDescent="0.25">
      <c r="A4" s="1" t="s">
        <v>16</v>
      </c>
      <c r="B4" s="19">
        <v>99348.800402256704</v>
      </c>
      <c r="C4" s="19">
        <v>18261.5389370923</v>
      </c>
      <c r="D4" s="19">
        <v>121586.43295456099</v>
      </c>
      <c r="E4" s="19">
        <v>53159.788004825801</v>
      </c>
      <c r="F4" s="19">
        <v>298215.72175959602</v>
      </c>
      <c r="G4" s="19">
        <v>66774.925710815398</v>
      </c>
      <c r="H4" s="3">
        <f t="shared" si="1"/>
        <v>364990.64747041144</v>
      </c>
      <c r="I4" s="19">
        <v>52303.7755173611</v>
      </c>
      <c r="J4" s="19">
        <v>701282.37197544298</v>
      </c>
      <c r="K4" s="19">
        <v>4184.3020413888798</v>
      </c>
      <c r="L4" s="19">
        <v>177.163955277778</v>
      </c>
      <c r="M4" s="19">
        <v>2473.6379463888902</v>
      </c>
      <c r="N4" s="19">
        <v>1533.50013972222</v>
      </c>
      <c r="O4" s="19">
        <v>418.43020413888701</v>
      </c>
      <c r="P4" s="4">
        <f t="shared" si="0"/>
        <v>709650.98328650836</v>
      </c>
    </row>
    <row r="5" spans="1:24" x14ac:dyDescent="0.25">
      <c r="A5" s="1" t="s">
        <v>17</v>
      </c>
      <c r="B5" s="19">
        <v>87259.962086121697</v>
      </c>
      <c r="C5" s="19">
        <v>13293.0415658109</v>
      </c>
      <c r="D5" s="19">
        <v>106141.220227187</v>
      </c>
      <c r="E5" s="19">
        <v>51940.4882088624</v>
      </c>
      <c r="F5" s="19">
        <v>282924.171268843</v>
      </c>
      <c r="G5" s="19">
        <v>65014.8327797846</v>
      </c>
      <c r="H5" s="3">
        <f t="shared" si="1"/>
        <v>347939.00404862757</v>
      </c>
      <c r="I5" s="19">
        <v>49603.141517361102</v>
      </c>
      <c r="J5" s="19">
        <v>648240.35199200094</v>
      </c>
      <c r="K5" s="19">
        <v>3968.2513213888901</v>
      </c>
      <c r="L5" s="19">
        <v>183.31471083333301</v>
      </c>
      <c r="M5" s="19">
        <v>2530.35491</v>
      </c>
      <c r="N5" s="19">
        <v>1254.58170055555</v>
      </c>
      <c r="O5" s="19">
        <v>396.82513213888899</v>
      </c>
      <c r="P5" s="4">
        <f t="shared" si="0"/>
        <v>656176.8576539706</v>
      </c>
    </row>
    <row r="6" spans="1:24" x14ac:dyDescent="0.25">
      <c r="A6" s="1" t="s">
        <v>18</v>
      </c>
      <c r="B6" s="19">
        <v>114099.17979538999</v>
      </c>
      <c r="C6" s="19">
        <v>13895.233451832801</v>
      </c>
      <c r="D6" s="19">
        <v>102623.404171626</v>
      </c>
      <c r="E6" s="19">
        <v>72798.906689254305</v>
      </c>
      <c r="F6" s="19">
        <v>377316.85893266503</v>
      </c>
      <c r="G6" s="19">
        <v>102199.28713652</v>
      </c>
      <c r="H6" s="3">
        <f t="shared" si="1"/>
        <v>479516.14606918499</v>
      </c>
      <c r="I6" s="19">
        <v>60565.091597222199</v>
      </c>
      <c r="J6" s="19">
        <v>833807.54362980602</v>
      </c>
      <c r="K6" s="19">
        <v>4845.2073277777899</v>
      </c>
      <c r="L6" s="19">
        <v>284.22957388888898</v>
      </c>
      <c r="M6" s="19">
        <v>3043.67005750001</v>
      </c>
      <c r="N6" s="19">
        <v>1517.3076963889</v>
      </c>
      <c r="O6" s="19">
        <v>484.52073277778101</v>
      </c>
      <c r="P6" s="4">
        <f t="shared" si="0"/>
        <v>843497.96177451033</v>
      </c>
    </row>
    <row r="7" spans="1:24" x14ac:dyDescent="0.25">
      <c r="A7" s="1" t="s">
        <v>19</v>
      </c>
      <c r="B7" s="19">
        <v>174480.710777717</v>
      </c>
      <c r="C7" s="19">
        <v>16703.728440556999</v>
      </c>
      <c r="D7" s="19">
        <v>152174.21314445999</v>
      </c>
      <c r="E7" s="19">
        <v>132001.09965932599</v>
      </c>
      <c r="F7" s="19">
        <v>489658.17264537502</v>
      </c>
      <c r="G7" s="19">
        <v>170742.58045091899</v>
      </c>
      <c r="H7" s="3">
        <f t="shared" si="1"/>
        <v>660400.75309629401</v>
      </c>
      <c r="I7" s="19">
        <v>78989.037878472198</v>
      </c>
      <c r="J7" s="19">
        <v>1202111.2951742299</v>
      </c>
      <c r="K7" s="19">
        <v>6319.1230302777803</v>
      </c>
      <c r="L7" s="19">
        <v>381.021729444443</v>
      </c>
      <c r="M7" s="19">
        <v>3913.7319427777902</v>
      </c>
      <c r="N7" s="19">
        <v>2024.3693580555801</v>
      </c>
      <c r="O7" s="19">
        <v>631.91230302777501</v>
      </c>
      <c r="P7" s="4">
        <f t="shared" si="0"/>
        <v>1214749.5429968261</v>
      </c>
    </row>
    <row r="8" spans="1:24" x14ac:dyDescent="0.25">
      <c r="A8" s="1" t="s">
        <v>20</v>
      </c>
      <c r="B8" s="19">
        <v>182717.82305537499</v>
      </c>
      <c r="C8" s="19">
        <v>15795.6563996105</v>
      </c>
      <c r="D8" s="19">
        <v>160845.12561249101</v>
      </c>
      <c r="E8" s="19">
        <v>140199.23449113601</v>
      </c>
      <c r="F8" s="19">
        <v>453367.07558594301</v>
      </c>
      <c r="G8" s="19">
        <v>157111.656213568</v>
      </c>
      <c r="H8" s="3">
        <f t="shared" si="1"/>
        <v>610478.73179951101</v>
      </c>
      <c r="I8" s="19">
        <v>72544.051187499994</v>
      </c>
      <c r="J8" s="19">
        <v>1170973.5616102</v>
      </c>
      <c r="K8" s="19">
        <v>5803.5240950000298</v>
      </c>
      <c r="L8" s="19">
        <v>296.74723638888901</v>
      </c>
      <c r="M8" s="19">
        <v>3743.76829527777</v>
      </c>
      <c r="N8" s="19">
        <v>1763.0085633333399</v>
      </c>
      <c r="O8" s="19">
        <v>580.35240950000002</v>
      </c>
      <c r="P8" s="4">
        <f t="shared" si="0"/>
        <v>1182580.6225456235</v>
      </c>
    </row>
    <row r="9" spans="1:24" x14ac:dyDescent="0.25">
      <c r="A9" s="1" t="s">
        <v>21</v>
      </c>
      <c r="B9" s="19">
        <v>160240.79460341</v>
      </c>
      <c r="C9" s="19">
        <v>15962.6798965818</v>
      </c>
      <c r="D9" s="19">
        <v>139015.20560914199</v>
      </c>
      <c r="E9" s="19">
        <v>114671.256727712</v>
      </c>
      <c r="F9" s="19">
        <v>384843.79817638802</v>
      </c>
      <c r="G9" s="19">
        <v>125487.112134847</v>
      </c>
      <c r="H9" s="3">
        <f t="shared" si="1"/>
        <v>510330.910311235</v>
      </c>
      <c r="I9" s="19">
        <v>64464.511263888897</v>
      </c>
      <c r="J9" s="19">
        <v>994371.03230749897</v>
      </c>
      <c r="K9" s="19">
        <v>5157.1609011111104</v>
      </c>
      <c r="L9" s="19">
        <v>222.492075</v>
      </c>
      <c r="M9" s="19">
        <v>3357.4744877777798</v>
      </c>
      <c r="N9" s="19">
        <v>1577.1943383333301</v>
      </c>
      <c r="O9" s="19">
        <v>515.71609011111195</v>
      </c>
      <c r="P9" s="4">
        <f t="shared" si="0"/>
        <v>1004685.3584119697</v>
      </c>
    </row>
    <row r="10" spans="1:24" x14ac:dyDescent="0.25">
      <c r="A10" s="1" t="s">
        <v>22</v>
      </c>
      <c r="B10" s="19">
        <v>111199.286380723</v>
      </c>
      <c r="C10" s="19">
        <v>11766.3877901222</v>
      </c>
      <c r="D10" s="19">
        <v>96132.850977397</v>
      </c>
      <c r="E10" s="19">
        <v>98060.264012978601</v>
      </c>
      <c r="F10" s="19">
        <v>263758.55856956402</v>
      </c>
      <c r="G10" s="19">
        <v>66523.860307182505</v>
      </c>
      <c r="H10" s="3">
        <f t="shared" si="1"/>
        <v>330282.41887674655</v>
      </c>
      <c r="I10" s="19">
        <v>47058.102010416696</v>
      </c>
      <c r="J10" s="19">
        <v>686970.00964539102</v>
      </c>
      <c r="K10" s="19">
        <v>3764.6481608333302</v>
      </c>
      <c r="L10" s="19">
        <v>175.67089638888899</v>
      </c>
      <c r="M10" s="19">
        <v>2404.7429469444401</v>
      </c>
      <c r="N10" s="19">
        <v>1184.2343175000001</v>
      </c>
      <c r="O10" s="19">
        <v>376.46481608333397</v>
      </c>
      <c r="P10" s="4">
        <f t="shared" si="0"/>
        <v>694499.31004838401</v>
      </c>
    </row>
    <row r="11" spans="1:24" x14ac:dyDescent="0.25">
      <c r="A11" s="1" t="s">
        <v>23</v>
      </c>
      <c r="B11" s="19">
        <v>68130.533257975694</v>
      </c>
      <c r="C11" s="19">
        <v>7814.9653016184802</v>
      </c>
      <c r="D11" s="19">
        <v>68183.916995401902</v>
      </c>
      <c r="E11" s="19">
        <v>71678.139731965697</v>
      </c>
      <c r="F11" s="19">
        <v>114190.52234603799</v>
      </c>
      <c r="G11" s="19">
        <v>17481.218657054898</v>
      </c>
      <c r="H11" s="3">
        <f t="shared" si="1"/>
        <v>131671.7410030929</v>
      </c>
      <c r="I11" s="19">
        <v>27704.5725104167</v>
      </c>
      <c r="J11" s="19">
        <v>370751.13688894402</v>
      </c>
      <c r="K11" s="19">
        <v>2216.36580083334</v>
      </c>
      <c r="L11" s="19">
        <v>174.45433138888899</v>
      </c>
      <c r="M11" s="19">
        <v>1287.97112805556</v>
      </c>
      <c r="N11" s="19">
        <v>753.94034138888901</v>
      </c>
      <c r="O11" s="19">
        <v>221.636580083333</v>
      </c>
      <c r="P11" s="4">
        <f t="shared" si="0"/>
        <v>375183.8688004713</v>
      </c>
    </row>
    <row r="12" spans="1:24" x14ac:dyDescent="0.25">
      <c r="A12" s="1" t="s">
        <v>24</v>
      </c>
      <c r="B12" s="19">
        <v>80970.858930111397</v>
      </c>
      <c r="C12" s="19">
        <v>11105.932535244599</v>
      </c>
      <c r="D12" s="19">
        <v>64401.788454063499</v>
      </c>
      <c r="E12" s="19">
        <v>55108.579655405803</v>
      </c>
      <c r="F12" s="19">
        <v>142659.49971534501</v>
      </c>
      <c r="G12" s="19">
        <v>30950.2642138956</v>
      </c>
      <c r="H12" s="3">
        <f t="shared" si="1"/>
        <v>173609.76392924061</v>
      </c>
      <c r="I12" s="19">
        <v>31234.840954861102</v>
      </c>
      <c r="J12" s="19">
        <v>411434.18963958003</v>
      </c>
      <c r="K12" s="19">
        <v>2498.7872763888899</v>
      </c>
      <c r="L12" s="19">
        <v>237.68531888888899</v>
      </c>
      <c r="M12" s="19">
        <v>1327.21637638889</v>
      </c>
      <c r="N12" s="19">
        <v>933.88558111110899</v>
      </c>
      <c r="O12" s="19">
        <v>249.87872763888799</v>
      </c>
      <c r="P12" s="4">
        <f t="shared" si="0"/>
        <v>416431.76445892698</v>
      </c>
    </row>
    <row r="13" spans="1:24" x14ac:dyDescent="0.25">
      <c r="A13" s="1" t="s">
        <v>25</v>
      </c>
      <c r="B13" s="19">
        <v>112036.15427110399</v>
      </c>
      <c r="C13" s="19">
        <v>21399.907801295401</v>
      </c>
      <c r="D13" s="19">
        <v>107178.447524795</v>
      </c>
      <c r="E13" s="19">
        <v>48897.115750131503</v>
      </c>
      <c r="F13" s="19">
        <v>279934.74087100598</v>
      </c>
      <c r="G13" s="19">
        <v>63982.9861094273</v>
      </c>
      <c r="H13" s="3">
        <f t="shared" si="1"/>
        <v>343917.72698043328</v>
      </c>
      <c r="I13" s="19">
        <v>48096.337357638899</v>
      </c>
      <c r="J13" s="19">
        <v>673830.27119722404</v>
      </c>
      <c r="K13" s="19">
        <v>3847.7069886111499</v>
      </c>
      <c r="L13" s="19">
        <v>316.04724361111101</v>
      </c>
      <c r="M13" s="19">
        <v>1799.10761555556</v>
      </c>
      <c r="N13" s="19">
        <v>1732.55212944444</v>
      </c>
      <c r="O13" s="19">
        <v>384.77069886111201</v>
      </c>
      <c r="P13" s="4">
        <f t="shared" si="0"/>
        <v>681525.68968539801</v>
      </c>
    </row>
    <row r="14" spans="1:24" ht="15.75" thickBot="1" x14ac:dyDescent="0.3"/>
    <row r="15" spans="1:24" ht="15.75" thickBot="1" x14ac:dyDescent="0.3">
      <c r="B15" s="10">
        <v>1500</v>
      </c>
      <c r="C15" s="10">
        <v>229</v>
      </c>
      <c r="D15" s="10">
        <v>596</v>
      </c>
      <c r="E15" s="10">
        <v>945</v>
      </c>
      <c r="F15">
        <v>1112</v>
      </c>
      <c r="G15" s="10">
        <v>125</v>
      </c>
      <c r="Q15" s="67" t="s">
        <v>73</v>
      </c>
      <c r="R15" s="68"/>
      <c r="S15" s="68"/>
      <c r="T15" s="68"/>
      <c r="U15" s="68"/>
      <c r="V15" s="68"/>
      <c r="W15" s="68"/>
      <c r="X15" s="69"/>
    </row>
    <row r="16" spans="1:24" ht="15.75" thickBot="1" x14ac:dyDescent="0.3">
      <c r="A16" s="29" t="s">
        <v>26</v>
      </c>
      <c r="B16" s="30" t="s">
        <v>1</v>
      </c>
      <c r="C16" s="30" t="s">
        <v>2</v>
      </c>
      <c r="D16" s="30" t="s">
        <v>62</v>
      </c>
      <c r="E16" s="30" t="s">
        <v>63</v>
      </c>
      <c r="F16" s="30" t="s">
        <v>4</v>
      </c>
      <c r="G16" s="30" t="s">
        <v>5</v>
      </c>
      <c r="H16" s="42" t="s">
        <v>6</v>
      </c>
      <c r="I16" s="30" t="s">
        <v>7</v>
      </c>
      <c r="J16" s="30" t="s">
        <v>8</v>
      </c>
      <c r="K16" s="30" t="s">
        <v>9</v>
      </c>
      <c r="L16" s="30" t="s">
        <v>10</v>
      </c>
      <c r="M16" s="30" t="s">
        <v>11</v>
      </c>
      <c r="N16" s="31" t="s">
        <v>12</v>
      </c>
      <c r="Q16" s="29" t="s">
        <v>68</v>
      </c>
      <c r="R16" s="30" t="s">
        <v>1</v>
      </c>
      <c r="S16" s="30" t="s">
        <v>2</v>
      </c>
      <c r="T16" s="30" t="s">
        <v>62</v>
      </c>
      <c r="U16" s="30" t="s">
        <v>63</v>
      </c>
      <c r="V16" s="30" t="s">
        <v>4</v>
      </c>
      <c r="W16" s="30" t="s">
        <v>5</v>
      </c>
      <c r="X16" s="31" t="s">
        <v>7</v>
      </c>
    </row>
    <row r="17" spans="1:30" x14ac:dyDescent="0.25">
      <c r="A17" s="25" t="s">
        <v>14</v>
      </c>
      <c r="B17" s="45">
        <v>312.67401785000197</v>
      </c>
      <c r="C17" s="45">
        <v>65.126686349607098</v>
      </c>
      <c r="D17" s="45">
        <v>351.518706963098</v>
      </c>
      <c r="E17" s="45">
        <v>126.915100207778</v>
      </c>
      <c r="F17" s="45">
        <v>708.39750257337096</v>
      </c>
      <c r="G17" s="45">
        <v>33.067496919653003</v>
      </c>
      <c r="H17" s="46">
        <f>+F17+G17</f>
        <v>741.46499949302392</v>
      </c>
      <c r="I17" s="45">
        <v>125</v>
      </c>
      <c r="J17" s="45">
        <v>1702.6994444444399</v>
      </c>
      <c r="K17" s="45">
        <v>10</v>
      </c>
      <c r="L17" s="45">
        <v>1.0191666666666701</v>
      </c>
      <c r="M17" s="45">
        <v>4.1905555555555596</v>
      </c>
      <c r="N17" s="47">
        <v>4.7902777777777796</v>
      </c>
      <c r="O17" s="6">
        <f>+SUM(J17:N17)</f>
        <v>1722.6994444444401</v>
      </c>
      <c r="P17" s="6">
        <f t="shared" ref="P17:P28" si="2">+SUM(B17:G17)+I17</f>
        <v>1722.699510863509</v>
      </c>
      <c r="Q17" s="25" t="s">
        <v>14</v>
      </c>
      <c r="R17" s="35">
        <f t="shared" ref="R17:R28" si="3">+B17/1500</f>
        <v>0.20844934523333464</v>
      </c>
      <c r="S17" s="35">
        <f t="shared" ref="S17:S28" si="4">+C17/229</f>
        <v>0.28439601026029299</v>
      </c>
      <c r="T17" s="35">
        <f t="shared" ref="T17:T28" si="5">+D17/596</f>
        <v>0.58979648819311747</v>
      </c>
      <c r="U17" s="35">
        <f t="shared" ref="U17:U28" si="6">+E17/945</f>
        <v>0.13430169334156403</v>
      </c>
      <c r="V17" s="35">
        <f t="shared" ref="V17:V28" si="7">+F17/1112</f>
        <v>0.63704811382497384</v>
      </c>
      <c r="W17" s="35">
        <f t="shared" ref="W17:W28" si="8">+G17/O17</f>
        <v>1.9195163164586186E-2</v>
      </c>
      <c r="X17" s="36">
        <f t="shared" ref="X17:X28" si="9">+I17/125</f>
        <v>1</v>
      </c>
    </row>
    <row r="18" spans="1:30" x14ac:dyDescent="0.25">
      <c r="A18" s="26" t="s">
        <v>15</v>
      </c>
      <c r="B18" s="19">
        <v>278.178603794445</v>
      </c>
      <c r="C18" s="19">
        <v>63.531296778008503</v>
      </c>
      <c r="D18" s="19">
        <v>345.170995272369</v>
      </c>
      <c r="E18" s="19">
        <v>138.03488653698</v>
      </c>
      <c r="F18" s="19">
        <v>741.03304430780304</v>
      </c>
      <c r="G18" s="19">
        <v>32.091830808600797</v>
      </c>
      <c r="H18" s="3">
        <f t="shared" ref="H18:H28" si="10">+F18+G18</f>
        <v>773.12487511640381</v>
      </c>
      <c r="I18" s="19">
        <v>125</v>
      </c>
      <c r="J18" s="19">
        <v>1703.04058333333</v>
      </c>
      <c r="K18" s="19">
        <v>10</v>
      </c>
      <c r="L18" s="19">
        <v>0.78305555555555595</v>
      </c>
      <c r="M18" s="19">
        <v>4.2569444444444402</v>
      </c>
      <c r="N18" s="41">
        <v>4.96</v>
      </c>
      <c r="O18" s="6">
        <f t="shared" ref="O18:O28" si="11">+SUM(J18:N18)</f>
        <v>1723.04058333333</v>
      </c>
      <c r="P18" s="6">
        <f t="shared" si="2"/>
        <v>1723.0406574982064</v>
      </c>
      <c r="Q18" s="26" t="s">
        <v>15</v>
      </c>
      <c r="R18" s="7">
        <f t="shared" si="3"/>
        <v>0.18545240252962999</v>
      </c>
      <c r="S18" s="7">
        <f t="shared" si="4"/>
        <v>0.27742924357208953</v>
      </c>
      <c r="T18" s="7">
        <f t="shared" si="5"/>
        <v>0.5791459652220956</v>
      </c>
      <c r="U18" s="7">
        <f t="shared" si="6"/>
        <v>0.14606866300209523</v>
      </c>
      <c r="V18" s="7">
        <f t="shared" si="7"/>
        <v>0.6663966225789596</v>
      </c>
      <c r="W18" s="7">
        <f t="shared" si="8"/>
        <v>1.8625116041386058E-2</v>
      </c>
      <c r="X18" s="27">
        <f t="shared" si="9"/>
        <v>1</v>
      </c>
    </row>
    <row r="19" spans="1:30" x14ac:dyDescent="0.25">
      <c r="A19" s="26" t="s">
        <v>16</v>
      </c>
      <c r="B19" s="19">
        <v>274.88792474166797</v>
      </c>
      <c r="C19" s="19">
        <v>52.815036388937997</v>
      </c>
      <c r="D19" s="19">
        <v>308.54850676560397</v>
      </c>
      <c r="E19" s="19">
        <v>152.242944577222</v>
      </c>
      <c r="F19" s="19">
        <v>720.03857580855197</v>
      </c>
      <c r="G19" s="19">
        <v>25.564111913332699</v>
      </c>
      <c r="H19" s="3">
        <f t="shared" si="10"/>
        <v>745.60268772188465</v>
      </c>
      <c r="I19" s="19">
        <v>125</v>
      </c>
      <c r="J19" s="19">
        <v>1639.0970833333299</v>
      </c>
      <c r="K19" s="19">
        <v>10</v>
      </c>
      <c r="L19" s="19">
        <v>0.69444444444444398</v>
      </c>
      <c r="M19" s="19">
        <v>5.0255555555555604</v>
      </c>
      <c r="N19" s="41">
        <v>4.28</v>
      </c>
      <c r="O19" s="6">
        <f t="shared" si="11"/>
        <v>1659.0970833333297</v>
      </c>
      <c r="P19" s="6">
        <f t="shared" si="2"/>
        <v>1659.0971001953167</v>
      </c>
      <c r="Q19" s="26" t="s">
        <v>16</v>
      </c>
      <c r="R19" s="7">
        <f t="shared" si="3"/>
        <v>0.1832586164944453</v>
      </c>
      <c r="S19" s="7">
        <f t="shared" si="4"/>
        <v>0.23063334667658514</v>
      </c>
      <c r="T19" s="7">
        <f t="shared" si="5"/>
        <v>0.51769883685504026</v>
      </c>
      <c r="U19" s="7">
        <f t="shared" si="6"/>
        <v>0.16110364505526137</v>
      </c>
      <c r="V19" s="7">
        <f t="shared" si="7"/>
        <v>0.64751670486380575</v>
      </c>
      <c r="W19" s="7">
        <f t="shared" si="8"/>
        <v>1.5408448468832976E-2</v>
      </c>
      <c r="X19" s="27">
        <f t="shared" si="9"/>
        <v>1</v>
      </c>
    </row>
    <row r="20" spans="1:30" x14ac:dyDescent="0.25">
      <c r="A20" s="26" t="s">
        <v>17</v>
      </c>
      <c r="B20" s="19">
        <v>266.50747465833302</v>
      </c>
      <c r="C20" s="19">
        <v>43.046879766588297</v>
      </c>
      <c r="D20" s="19">
        <v>278.75749385442799</v>
      </c>
      <c r="E20" s="19">
        <v>157.74861971666701</v>
      </c>
      <c r="F20" s="19">
        <v>715.47481149968598</v>
      </c>
      <c r="G20" s="19">
        <v>22.831782924466602</v>
      </c>
      <c r="H20" s="3">
        <f t="shared" si="10"/>
        <v>738.30659442415254</v>
      </c>
      <c r="I20" s="19">
        <v>125</v>
      </c>
      <c r="J20" s="19">
        <v>1589.36705555556</v>
      </c>
      <c r="K20" s="19">
        <v>10</v>
      </c>
      <c r="L20" s="19">
        <v>0.79222222222222205</v>
      </c>
      <c r="M20" s="19">
        <v>5.3616666666666699</v>
      </c>
      <c r="N20" s="41">
        <v>3.8461111111111101</v>
      </c>
      <c r="O20" s="6">
        <f t="shared" si="11"/>
        <v>1609.3670555555602</v>
      </c>
      <c r="P20" s="6">
        <f t="shared" si="2"/>
        <v>1609.3670624201688</v>
      </c>
      <c r="Q20" s="26" t="s">
        <v>17</v>
      </c>
      <c r="R20" s="7">
        <f t="shared" si="3"/>
        <v>0.17767164977222202</v>
      </c>
      <c r="S20" s="7">
        <f t="shared" si="4"/>
        <v>0.18797764090213231</v>
      </c>
      <c r="T20" s="7">
        <f t="shared" si="5"/>
        <v>0.46771391586313421</v>
      </c>
      <c r="U20" s="7">
        <f t="shared" si="6"/>
        <v>0.16692975631393334</v>
      </c>
      <c r="V20" s="7">
        <f t="shared" si="7"/>
        <v>0.64341260026950176</v>
      </c>
      <c r="W20" s="7">
        <f t="shared" si="8"/>
        <v>1.4186808935631514E-2</v>
      </c>
      <c r="X20" s="27">
        <f t="shared" si="9"/>
        <v>1</v>
      </c>
    </row>
    <row r="21" spans="1:30" x14ac:dyDescent="0.25">
      <c r="A21" s="26" t="s">
        <v>18</v>
      </c>
      <c r="B21" s="19">
        <v>286.77200458055898</v>
      </c>
      <c r="C21" s="19">
        <v>35.892944558697799</v>
      </c>
      <c r="D21" s="19">
        <v>238.052421886753</v>
      </c>
      <c r="E21" s="19">
        <v>190.213299874916</v>
      </c>
      <c r="F21" s="19">
        <v>778.04182087055005</v>
      </c>
      <c r="G21" s="19">
        <v>36.246732797689802</v>
      </c>
      <c r="H21" s="3">
        <f t="shared" si="10"/>
        <v>814.28855366823984</v>
      </c>
      <c r="I21" s="19">
        <v>125</v>
      </c>
      <c r="J21" s="19">
        <v>1670.21922222222</v>
      </c>
      <c r="K21" s="19">
        <v>10</v>
      </c>
      <c r="L21" s="19">
        <v>0.96694444444444505</v>
      </c>
      <c r="M21" s="19">
        <v>5.2986111111111098</v>
      </c>
      <c r="N21" s="41">
        <v>3.7344444444444398</v>
      </c>
      <c r="O21" s="6">
        <f t="shared" si="11"/>
        <v>1690.21922222222</v>
      </c>
      <c r="P21" s="6">
        <f t="shared" si="2"/>
        <v>1690.2192245691658</v>
      </c>
      <c r="Q21" s="26" t="s">
        <v>18</v>
      </c>
      <c r="R21" s="7">
        <f t="shared" si="3"/>
        <v>0.19118133638703932</v>
      </c>
      <c r="S21" s="7">
        <f t="shared" si="4"/>
        <v>0.15673774916461922</v>
      </c>
      <c r="T21" s="7">
        <f t="shared" si="5"/>
        <v>0.39941681524622985</v>
      </c>
      <c r="U21" s="7">
        <f t="shared" si="6"/>
        <v>0.20128391521155134</v>
      </c>
      <c r="V21" s="7">
        <f t="shared" si="7"/>
        <v>0.69967789646632195</v>
      </c>
      <c r="W21" s="7">
        <f t="shared" si="8"/>
        <v>2.1444989100309911E-2</v>
      </c>
      <c r="X21" s="27">
        <f t="shared" si="9"/>
        <v>1</v>
      </c>
    </row>
    <row r="22" spans="1:30" x14ac:dyDescent="0.25">
      <c r="A22" s="26" t="s">
        <v>19</v>
      </c>
      <c r="B22" s="19">
        <v>339.34765214722199</v>
      </c>
      <c r="C22" s="19">
        <v>32.713314716552098</v>
      </c>
      <c r="D22" s="19">
        <v>242.028077656454</v>
      </c>
      <c r="E22" s="19">
        <v>272.490758913972</v>
      </c>
      <c r="F22" s="19">
        <v>803.18279692936198</v>
      </c>
      <c r="G22" s="19">
        <v>59.829432012377602</v>
      </c>
      <c r="H22" s="3">
        <f t="shared" si="10"/>
        <v>863.01222894173964</v>
      </c>
      <c r="I22" s="19">
        <v>125</v>
      </c>
      <c r="J22" s="19">
        <v>1854.59202777778</v>
      </c>
      <c r="K22" s="19">
        <v>10</v>
      </c>
      <c r="L22" s="19">
        <v>0.94333333333333302</v>
      </c>
      <c r="M22" s="19">
        <v>5.1519444444444398</v>
      </c>
      <c r="N22" s="41">
        <v>3.9047222222222202</v>
      </c>
      <c r="O22" s="6">
        <f t="shared" si="11"/>
        <v>1874.5920277777802</v>
      </c>
      <c r="P22" s="6">
        <f t="shared" si="2"/>
        <v>1874.5920323759397</v>
      </c>
      <c r="Q22" s="26" t="s">
        <v>19</v>
      </c>
      <c r="R22" s="7">
        <f t="shared" si="3"/>
        <v>0.22623176809814799</v>
      </c>
      <c r="S22" s="7">
        <f t="shared" si="4"/>
        <v>0.14285290269236725</v>
      </c>
      <c r="T22" s="7">
        <f t="shared" si="5"/>
        <v>0.40608737861821143</v>
      </c>
      <c r="U22" s="7">
        <f t="shared" si="6"/>
        <v>0.28835000943277461</v>
      </c>
      <c r="V22" s="7">
        <f t="shared" si="7"/>
        <v>0.72228668788611694</v>
      </c>
      <c r="W22" s="7">
        <f t="shared" si="8"/>
        <v>3.1915974849899428E-2</v>
      </c>
      <c r="X22" s="27">
        <f t="shared" si="9"/>
        <v>1</v>
      </c>
    </row>
    <row r="23" spans="1:30" x14ac:dyDescent="0.25">
      <c r="A23" s="26" t="s">
        <v>20</v>
      </c>
      <c r="B23" s="19">
        <v>375.47663851944702</v>
      </c>
      <c r="C23" s="19">
        <v>33.450197489777999</v>
      </c>
      <c r="D23" s="19">
        <v>279.13354196244399</v>
      </c>
      <c r="E23" s="19">
        <v>332.17642206794397</v>
      </c>
      <c r="F23" s="19">
        <v>781.46941315445497</v>
      </c>
      <c r="G23" s="19">
        <v>54.981463892718999</v>
      </c>
      <c r="H23" s="3">
        <f t="shared" si="10"/>
        <v>836.450877047174</v>
      </c>
      <c r="I23" s="19">
        <v>125</v>
      </c>
      <c r="J23" s="19">
        <v>1961.6876666666701</v>
      </c>
      <c r="K23" s="19">
        <v>10</v>
      </c>
      <c r="L23" s="19">
        <v>0.88611111111111096</v>
      </c>
      <c r="M23" s="19">
        <v>5.4569444444444404</v>
      </c>
      <c r="N23" s="41">
        <v>3.6569444444444401</v>
      </c>
      <c r="O23" s="6">
        <f t="shared" si="11"/>
        <v>1981.6876666666701</v>
      </c>
      <c r="P23" s="6">
        <f t="shared" si="2"/>
        <v>1981.6876770867868</v>
      </c>
      <c r="Q23" s="26" t="s">
        <v>20</v>
      </c>
      <c r="R23" s="7">
        <f t="shared" si="3"/>
        <v>0.25031775901296466</v>
      </c>
      <c r="S23" s="7">
        <f t="shared" si="4"/>
        <v>0.14607073139641047</v>
      </c>
      <c r="T23" s="7">
        <f t="shared" si="5"/>
        <v>0.46834486906450334</v>
      </c>
      <c r="U23" s="7">
        <f t="shared" si="6"/>
        <v>0.35150944134173967</v>
      </c>
      <c r="V23" s="7">
        <f t="shared" si="7"/>
        <v>0.70276026362810695</v>
      </c>
      <c r="W23" s="7">
        <f t="shared" si="8"/>
        <v>2.7744767663211763E-2</v>
      </c>
      <c r="X23" s="27">
        <f t="shared" si="9"/>
        <v>1</v>
      </c>
    </row>
    <row r="24" spans="1:30" x14ac:dyDescent="0.25">
      <c r="A24" s="26" t="s">
        <v>21</v>
      </c>
      <c r="B24" s="19">
        <v>379.61138920833201</v>
      </c>
      <c r="C24" s="19">
        <v>36.6955372217231</v>
      </c>
      <c r="D24" s="19">
        <v>305.45900648122199</v>
      </c>
      <c r="E24" s="19">
        <v>314.82605855000099</v>
      </c>
      <c r="F24" s="19">
        <v>703.16652756706503</v>
      </c>
      <c r="G24" s="19">
        <v>41.716685824496601</v>
      </c>
      <c r="H24" s="3">
        <f t="shared" si="10"/>
        <v>744.88321339156164</v>
      </c>
      <c r="I24" s="19">
        <v>125</v>
      </c>
      <c r="J24" s="19">
        <v>1886.4751944444399</v>
      </c>
      <c r="K24" s="19">
        <v>10</v>
      </c>
      <c r="L24" s="19">
        <v>0.81194444444444402</v>
      </c>
      <c r="M24" s="19">
        <v>5.6375000000000002</v>
      </c>
      <c r="N24" s="41">
        <v>3.5505555555555599</v>
      </c>
      <c r="O24" s="6">
        <f t="shared" si="11"/>
        <v>1906.4751944444399</v>
      </c>
      <c r="P24" s="6">
        <f t="shared" si="2"/>
        <v>1906.4752048528399</v>
      </c>
      <c r="Q24" s="26" t="s">
        <v>21</v>
      </c>
      <c r="R24" s="7">
        <f t="shared" si="3"/>
        <v>0.25307425947222134</v>
      </c>
      <c r="S24" s="7">
        <f t="shared" si="4"/>
        <v>0.16024252061887817</v>
      </c>
      <c r="T24" s="7">
        <f t="shared" si="5"/>
        <v>0.51251511154567453</v>
      </c>
      <c r="U24" s="7">
        <f t="shared" si="6"/>
        <v>0.33314926830687935</v>
      </c>
      <c r="V24" s="7">
        <f t="shared" si="7"/>
        <v>0.63234399961067</v>
      </c>
      <c r="W24" s="7">
        <f t="shared" si="8"/>
        <v>2.188157807983079E-2</v>
      </c>
      <c r="X24" s="27">
        <f t="shared" si="9"/>
        <v>1</v>
      </c>
    </row>
    <row r="25" spans="1:30" x14ac:dyDescent="0.25">
      <c r="A25" s="26" t="s">
        <v>22</v>
      </c>
      <c r="B25" s="19">
        <v>366.88195124444701</v>
      </c>
      <c r="C25" s="19">
        <v>36.500583826168501</v>
      </c>
      <c r="D25" s="19">
        <v>347.61073641374998</v>
      </c>
      <c r="E25" s="19">
        <v>349.65180753611099</v>
      </c>
      <c r="F25" s="19">
        <v>539.02385001804703</v>
      </c>
      <c r="G25" s="19">
        <v>23.8683919783611</v>
      </c>
      <c r="H25" s="3">
        <f t="shared" si="10"/>
        <v>562.89224199640807</v>
      </c>
      <c r="I25" s="19">
        <v>125</v>
      </c>
      <c r="J25" s="19">
        <v>1768.5373055555599</v>
      </c>
      <c r="K25" s="19">
        <v>10</v>
      </c>
      <c r="L25" s="19">
        <v>0.80805555555555597</v>
      </c>
      <c r="M25" s="19">
        <v>5.7149999999999999</v>
      </c>
      <c r="N25" s="41">
        <v>3.47694444444444</v>
      </c>
      <c r="O25" s="6">
        <f t="shared" si="11"/>
        <v>1788.5373055555597</v>
      </c>
      <c r="P25" s="6">
        <f t="shared" si="2"/>
        <v>1788.5373210168846</v>
      </c>
      <c r="Q25" s="26" t="s">
        <v>22</v>
      </c>
      <c r="R25" s="7">
        <f t="shared" si="3"/>
        <v>0.24458796749629802</v>
      </c>
      <c r="S25" s="7">
        <f t="shared" si="4"/>
        <v>0.15939119574746072</v>
      </c>
      <c r="T25" s="7">
        <f t="shared" si="5"/>
        <v>0.58323949062709723</v>
      </c>
      <c r="U25" s="7">
        <f t="shared" si="6"/>
        <v>0.37000191273662542</v>
      </c>
      <c r="V25" s="7">
        <f t="shared" si="7"/>
        <v>0.48473367807378331</v>
      </c>
      <c r="W25" s="7">
        <f t="shared" si="8"/>
        <v>1.3345202196353989E-2</v>
      </c>
      <c r="X25" s="27">
        <f t="shared" si="9"/>
        <v>1</v>
      </c>
    </row>
    <row r="26" spans="1:30" x14ac:dyDescent="0.25">
      <c r="A26" s="26" t="s">
        <v>23</v>
      </c>
      <c r="B26" s="19">
        <v>351.67997000555403</v>
      </c>
      <c r="C26" s="19">
        <v>37.681345012292198</v>
      </c>
      <c r="D26" s="19">
        <v>376.35973328920102</v>
      </c>
      <c r="E26" s="19">
        <v>386.06377921388901</v>
      </c>
      <c r="F26" s="19">
        <v>380.316959482936</v>
      </c>
      <c r="G26" s="19">
        <v>6.7730783861638999</v>
      </c>
      <c r="H26" s="3">
        <f t="shared" si="10"/>
        <v>387.09003786909989</v>
      </c>
      <c r="I26" s="19">
        <v>125</v>
      </c>
      <c r="J26" s="19">
        <v>1643.87486111111</v>
      </c>
      <c r="K26" s="19">
        <v>10</v>
      </c>
      <c r="L26" s="19">
        <v>1.0825</v>
      </c>
      <c r="M26" s="19">
        <v>5.4522222222222201</v>
      </c>
      <c r="N26" s="41">
        <v>3.4652777777777799</v>
      </c>
      <c r="O26" s="6">
        <f t="shared" si="11"/>
        <v>1663.87486111111</v>
      </c>
      <c r="P26" s="6">
        <f t="shared" si="2"/>
        <v>1663.8748653900361</v>
      </c>
      <c r="Q26" s="26" t="s">
        <v>23</v>
      </c>
      <c r="R26" s="7">
        <f t="shared" si="3"/>
        <v>0.23445331333703601</v>
      </c>
      <c r="S26" s="7">
        <f t="shared" si="4"/>
        <v>0.16454735813228033</v>
      </c>
      <c r="T26" s="7">
        <f t="shared" si="5"/>
        <v>0.63147606256577349</v>
      </c>
      <c r="U26" s="7">
        <f t="shared" si="6"/>
        <v>0.40853309969723706</v>
      </c>
      <c r="V26" s="7">
        <f t="shared" si="7"/>
        <v>0.34201165421127339</v>
      </c>
      <c r="W26" s="7">
        <f t="shared" si="8"/>
        <v>4.0706657360283349E-3</v>
      </c>
      <c r="X26" s="27">
        <f t="shared" si="9"/>
        <v>1</v>
      </c>
    </row>
    <row r="27" spans="1:30" x14ac:dyDescent="0.25">
      <c r="A27" s="26" t="s">
        <v>24</v>
      </c>
      <c r="B27" s="19">
        <v>376.71815241666798</v>
      </c>
      <c r="C27" s="19">
        <v>47.151907401025802</v>
      </c>
      <c r="D27" s="19">
        <v>326.717904361406</v>
      </c>
      <c r="E27" s="19">
        <v>273.37206825972402</v>
      </c>
      <c r="F27" s="19">
        <v>466.81296644544</v>
      </c>
      <c r="G27" s="19">
        <v>9.9827743578536001</v>
      </c>
      <c r="H27" s="3">
        <f t="shared" si="10"/>
        <v>476.7957408032936</v>
      </c>
      <c r="I27" s="19">
        <v>125</v>
      </c>
      <c r="J27" s="19">
        <v>1605.7557777777799</v>
      </c>
      <c r="K27" s="19">
        <v>10</v>
      </c>
      <c r="L27" s="19">
        <v>1.35194444444444</v>
      </c>
      <c r="M27" s="19">
        <v>4.7477777777777801</v>
      </c>
      <c r="N27" s="41">
        <v>3.90027777777778</v>
      </c>
      <c r="O27" s="6">
        <f t="shared" si="11"/>
        <v>1625.7557777777799</v>
      </c>
      <c r="P27" s="6">
        <f t="shared" si="2"/>
        <v>1625.7557732421174</v>
      </c>
      <c r="Q27" s="26" t="s">
        <v>24</v>
      </c>
      <c r="R27" s="7">
        <f t="shared" si="3"/>
        <v>0.2511454349444453</v>
      </c>
      <c r="S27" s="7">
        <f t="shared" si="4"/>
        <v>0.20590352576867163</v>
      </c>
      <c r="T27" s="7">
        <f t="shared" si="5"/>
        <v>0.54818440329094964</v>
      </c>
      <c r="U27" s="7">
        <f t="shared" si="6"/>
        <v>0.28928261191505189</v>
      </c>
      <c r="V27" s="7">
        <f t="shared" si="7"/>
        <v>0.41979583313438851</v>
      </c>
      <c r="W27" s="7">
        <f t="shared" si="8"/>
        <v>6.1403899000739811E-3</v>
      </c>
      <c r="X27" s="27">
        <f t="shared" si="9"/>
        <v>1</v>
      </c>
    </row>
    <row r="28" spans="1:30" ht="15.75" thickBot="1" x14ac:dyDescent="0.3">
      <c r="A28" s="28" t="s">
        <v>25</v>
      </c>
      <c r="B28" s="48">
        <v>360.25846347222603</v>
      </c>
      <c r="C28" s="48">
        <v>57.469610097831001</v>
      </c>
      <c r="D28" s="48">
        <v>301.06688835600897</v>
      </c>
      <c r="E28" s="48">
        <v>158.383122820084</v>
      </c>
      <c r="F28" s="48">
        <v>704.34384328227497</v>
      </c>
      <c r="G28" s="48">
        <v>24.001909734400801</v>
      </c>
      <c r="H28" s="49">
        <f t="shared" si="10"/>
        <v>728.34575301667576</v>
      </c>
      <c r="I28" s="48">
        <v>125</v>
      </c>
      <c r="J28" s="48">
        <v>1710.52383333333</v>
      </c>
      <c r="K28" s="48">
        <v>10</v>
      </c>
      <c r="L28" s="48">
        <v>1.23861111111111</v>
      </c>
      <c r="M28" s="48">
        <v>4.2702777777777801</v>
      </c>
      <c r="N28" s="50">
        <v>4.4911111111111097</v>
      </c>
      <c r="O28" s="6">
        <f t="shared" si="11"/>
        <v>1730.5238333333302</v>
      </c>
      <c r="P28" s="6">
        <f t="shared" si="2"/>
        <v>1730.5238377628259</v>
      </c>
      <c r="Q28" s="28" t="s">
        <v>25</v>
      </c>
      <c r="R28" s="37">
        <f t="shared" si="3"/>
        <v>0.24017230898148401</v>
      </c>
      <c r="S28" s="37">
        <f t="shared" si="4"/>
        <v>0.2509589960603974</v>
      </c>
      <c r="T28" s="37">
        <f t="shared" si="5"/>
        <v>0.5051457858322298</v>
      </c>
      <c r="U28" s="37">
        <f t="shared" si="6"/>
        <v>0.16760118816940106</v>
      </c>
      <c r="V28" s="37">
        <f t="shared" si="7"/>
        <v>0.63340273676463577</v>
      </c>
      <c r="W28" s="37">
        <f t="shared" si="8"/>
        <v>1.3869736591936089E-2</v>
      </c>
      <c r="X28" s="38">
        <f t="shared" si="9"/>
        <v>1</v>
      </c>
    </row>
    <row r="29" spans="1:30" ht="15.75" thickBot="1" x14ac:dyDescent="0.3">
      <c r="A29" s="32" t="s">
        <v>66</v>
      </c>
      <c r="B29" s="43">
        <f>+AVERAGE(B17:B28)</f>
        <v>330.74952021990862</v>
      </c>
      <c r="C29" s="43">
        <f t="shared" ref="C29:N29" si="12">+AVERAGE(C17:C28)</f>
        <v>45.17294496726754</v>
      </c>
      <c r="D29" s="43">
        <f t="shared" si="12"/>
        <v>308.36866777189482</v>
      </c>
      <c r="E29" s="43">
        <f t="shared" si="12"/>
        <v>237.67657235627402</v>
      </c>
      <c r="F29" s="43">
        <f t="shared" si="12"/>
        <v>670.1085093282951</v>
      </c>
      <c r="G29" s="43">
        <f t="shared" si="12"/>
        <v>30.912974295842954</v>
      </c>
      <c r="H29" s="43">
        <f t="shared" si="12"/>
        <v>701.021483624138</v>
      </c>
      <c r="I29" s="43">
        <f t="shared" si="12"/>
        <v>125</v>
      </c>
      <c r="J29" s="43">
        <f t="shared" si="12"/>
        <v>1727.9891712962956</v>
      </c>
      <c r="K29" s="43">
        <f t="shared" si="12"/>
        <v>10</v>
      </c>
      <c r="L29" s="43">
        <f t="shared" si="12"/>
        <v>0.94819444444444434</v>
      </c>
      <c r="M29" s="43">
        <f t="shared" si="12"/>
        <v>5.047083333333334</v>
      </c>
      <c r="N29" s="44">
        <f t="shared" si="12"/>
        <v>4.0047222222222212</v>
      </c>
      <c r="O29" s="40"/>
      <c r="P29" s="24"/>
      <c r="Q29" s="51" t="s">
        <v>66</v>
      </c>
      <c r="R29" s="33">
        <f>+AVERAGE(R17:R28)</f>
        <v>0.2204996801466057</v>
      </c>
      <c r="S29" s="33">
        <f>+AVERAGE(S17:S28)</f>
        <v>0.19726176841601542</v>
      </c>
      <c r="T29" s="33">
        <f t="shared" ref="T29:U29" si="13">+AVERAGE(T17:T28)</f>
        <v>0.51739709357700481</v>
      </c>
      <c r="U29" s="33">
        <f t="shared" si="13"/>
        <v>0.25150960037700948</v>
      </c>
      <c r="V29" s="33">
        <f>+AVERAGE(V17:V28)</f>
        <v>0.60261556594271148</v>
      </c>
      <c r="W29" s="33">
        <f>+AVERAGE(W17:W28)</f>
        <v>1.7319070060673417E-2</v>
      </c>
      <c r="X29" s="34">
        <f>+AVERAGE(X17:X28)</f>
        <v>1</v>
      </c>
      <c r="Y29" s="9"/>
      <c r="Z29" s="9"/>
      <c r="AA29" s="9"/>
      <c r="AB29" s="9"/>
    </row>
    <row r="31" spans="1:30" x14ac:dyDescent="0.25">
      <c r="A31" s="1" t="s">
        <v>27</v>
      </c>
      <c r="B31" s="1" t="s">
        <v>1</v>
      </c>
      <c r="C31" s="1" t="s">
        <v>2</v>
      </c>
      <c r="D31" s="1" t="s">
        <v>62</v>
      </c>
      <c r="E31" s="1" t="s">
        <v>63</v>
      </c>
      <c r="F31" s="1" t="s">
        <v>4</v>
      </c>
      <c r="G31" s="1" t="s">
        <v>5</v>
      </c>
      <c r="H31" s="5" t="s">
        <v>32</v>
      </c>
      <c r="I31" s="1" t="s">
        <v>7</v>
      </c>
      <c r="J31" s="1" t="s">
        <v>8</v>
      </c>
      <c r="K31" s="1" t="s">
        <v>9</v>
      </c>
      <c r="L31" s="1" t="s">
        <v>10</v>
      </c>
      <c r="M31" s="1" t="s">
        <v>11</v>
      </c>
      <c r="N31" s="1" t="s">
        <v>12</v>
      </c>
      <c r="Q31" s="1" t="s">
        <v>28</v>
      </c>
      <c r="R31" s="1" t="s">
        <v>1</v>
      </c>
      <c r="S31" s="1" t="s">
        <v>2</v>
      </c>
      <c r="T31" s="1" t="s">
        <v>62</v>
      </c>
      <c r="U31" s="1" t="s">
        <v>63</v>
      </c>
      <c r="V31" s="1" t="s">
        <v>4</v>
      </c>
      <c r="W31" s="1" t="s">
        <v>5</v>
      </c>
      <c r="X31" s="1" t="s">
        <v>33</v>
      </c>
      <c r="Y31" s="1" t="s">
        <v>7</v>
      </c>
      <c r="Z31" s="1" t="s">
        <v>8</v>
      </c>
      <c r="AA31" s="1" t="s">
        <v>9</v>
      </c>
      <c r="AB31" s="1" t="s">
        <v>10</v>
      </c>
      <c r="AC31" s="1" t="s">
        <v>11</v>
      </c>
      <c r="AD31" s="1" t="s">
        <v>12</v>
      </c>
    </row>
    <row r="32" spans="1:30" x14ac:dyDescent="0.25">
      <c r="A32" s="1" t="s">
        <v>14</v>
      </c>
      <c r="B32" s="19">
        <f>+B2/B17</f>
        <v>384.00282182531606</v>
      </c>
      <c r="C32" s="19">
        <f t="shared" ref="C32:D32" si="14">+C2/C17</f>
        <v>463.70939331203351</v>
      </c>
      <c r="D32" s="19">
        <f t="shared" si="14"/>
        <v>407.60026789242903</v>
      </c>
      <c r="E32" s="19">
        <f t="shared" ref="E32" si="15">+E2/E17</f>
        <v>394.71351894310618</v>
      </c>
      <c r="F32" s="19">
        <f t="shared" ref="F32:N32" si="16">+F2/F17</f>
        <v>461.57075163046915</v>
      </c>
      <c r="G32" s="19">
        <f t="shared" si="16"/>
        <v>2727.0842290833089</v>
      </c>
      <c r="H32" s="3">
        <f t="shared" si="16"/>
        <v>562.60702439901138</v>
      </c>
      <c r="I32" s="19">
        <f t="shared" si="16"/>
        <v>467.12427891666641</v>
      </c>
      <c r="J32" s="19">
        <f t="shared" si="16"/>
        <v>475.62311620771112</v>
      </c>
      <c r="K32" s="19">
        <f t="shared" si="16"/>
        <v>467.12427891666601</v>
      </c>
      <c r="L32" s="19">
        <f t="shared" si="16"/>
        <v>286.68364786045169</v>
      </c>
      <c r="M32" s="19">
        <f t="shared" si="16"/>
        <v>507.80075348004692</v>
      </c>
      <c r="N32" s="19">
        <f t="shared" si="16"/>
        <v>469.9303896781679</v>
      </c>
      <c r="Q32" s="1" t="s">
        <v>14</v>
      </c>
      <c r="R32" s="12">
        <f t="shared" ref="R32:R43" si="17">+B32/$F32</f>
        <v>0.8319479093266865</v>
      </c>
      <c r="S32" s="12">
        <f t="shared" ref="S32:S43" si="18">+C32/$F32</f>
        <v>1.0046333994821157</v>
      </c>
      <c r="T32" s="12">
        <f t="shared" ref="T32:T43" si="19">+D32/$F32</f>
        <v>0.8830721323927202</v>
      </c>
      <c r="U32" s="12">
        <f t="shared" ref="U32:U43" si="20">+E32/$F32</f>
        <v>0.85515279629137231</v>
      </c>
      <c r="V32" s="12">
        <f t="shared" ref="V32:V43" si="21">+F32/$F32</f>
        <v>1</v>
      </c>
      <c r="W32" s="12">
        <f t="shared" ref="W32:W43" si="22">+G32/$F32</f>
        <v>5.9082691428130101</v>
      </c>
      <c r="X32" s="12">
        <f t="shared" ref="X32:X43" si="23">+H32/F32</f>
        <v>1.218896609916547</v>
      </c>
      <c r="Y32" s="12">
        <f t="shared" ref="Y32:Y43" si="24">+I32/$F32</f>
        <v>1.0120318006861999</v>
      </c>
      <c r="Z32" s="12">
        <f t="shared" ref="Z32:Z43" si="25">+J32/$F32</f>
        <v>1.0304446599521371</v>
      </c>
      <c r="AA32" s="12">
        <f t="shared" ref="AA32:AA43" si="26">+K32/$F32</f>
        <v>1.012031800686199</v>
      </c>
      <c r="AB32" s="12">
        <f t="shared" ref="AB32:AB43" si="27">+L32/$F32</f>
        <v>0.6211044500713272</v>
      </c>
      <c r="AC32" s="12">
        <f t="shared" ref="AC32:AC43" si="28">+M32/$F32</f>
        <v>1.1001579967670683</v>
      </c>
      <c r="AD32" s="12">
        <f t="shared" ref="AD32:AD43" si="29">+N32/$F32</f>
        <v>1.0181112820042624</v>
      </c>
    </row>
    <row r="33" spans="1:30" x14ac:dyDescent="0.25">
      <c r="A33" s="1" t="s">
        <v>15</v>
      </c>
      <c r="B33" s="19">
        <f t="shared" ref="B33:D43" si="30">+B3/B18</f>
        <v>390.65797606997734</v>
      </c>
      <c r="C33" s="19">
        <f t="shared" si="30"/>
        <v>433.65159457424846</v>
      </c>
      <c r="D33" s="19">
        <f t="shared" si="30"/>
        <v>413.24238206350913</v>
      </c>
      <c r="E33" s="19">
        <f t="shared" ref="E33" si="31">+E3/E18</f>
        <v>379.80444261747289</v>
      </c>
      <c r="F33" s="19">
        <f t="shared" ref="F33:N33" si="32">+F3/F18</f>
        <v>473.61190574612868</v>
      </c>
      <c r="G33" s="19">
        <f t="shared" si="32"/>
        <v>2594.2163187844699</v>
      </c>
      <c r="H33" s="3">
        <f t="shared" si="32"/>
        <v>561.63659648570967</v>
      </c>
      <c r="I33" s="19">
        <f t="shared" si="32"/>
        <v>470.80436502777764</v>
      </c>
      <c r="J33" s="19">
        <f t="shared" si="32"/>
        <v>478.51962377322519</v>
      </c>
      <c r="K33" s="19">
        <f t="shared" si="32"/>
        <v>470.804365027779</v>
      </c>
      <c r="L33" s="19">
        <f t="shared" si="32"/>
        <v>304.98278325647408</v>
      </c>
      <c r="M33" s="19">
        <f t="shared" si="32"/>
        <v>509.93342779771672</v>
      </c>
      <c r="N33" s="19">
        <f t="shared" si="32"/>
        <v>463.40058770161289</v>
      </c>
      <c r="Q33" s="1" t="s">
        <v>15</v>
      </c>
      <c r="R33" s="12">
        <f t="shared" si="17"/>
        <v>0.82484830159523626</v>
      </c>
      <c r="S33" s="12">
        <f t="shared" si="18"/>
        <v>0.91562646401608783</v>
      </c>
      <c r="T33" s="12">
        <f t="shared" si="19"/>
        <v>0.87253377089937523</v>
      </c>
      <c r="U33" s="12">
        <f t="shared" si="20"/>
        <v>0.80193178847378965</v>
      </c>
      <c r="V33" s="12">
        <f t="shared" si="21"/>
        <v>1</v>
      </c>
      <c r="W33" s="12">
        <f t="shared" si="22"/>
        <v>5.4775150018611525</v>
      </c>
      <c r="X33" s="12">
        <f t="shared" si="23"/>
        <v>1.1858582727157307</v>
      </c>
      <c r="Y33" s="12">
        <f t="shared" si="24"/>
        <v>0.99407206473425103</v>
      </c>
      <c r="Z33" s="12">
        <f t="shared" si="25"/>
        <v>1.0103623197971869</v>
      </c>
      <c r="AA33" s="12">
        <f t="shared" si="26"/>
        <v>0.99407206473425391</v>
      </c>
      <c r="AB33" s="12">
        <f t="shared" si="27"/>
        <v>0.64395083729156655</v>
      </c>
      <c r="AC33" s="12">
        <f t="shared" si="28"/>
        <v>1.0766904750723423</v>
      </c>
      <c r="AD33" s="12">
        <f t="shared" si="29"/>
        <v>0.9784394819458162</v>
      </c>
    </row>
    <row r="34" spans="1:30" x14ac:dyDescent="0.25">
      <c r="A34" s="1" t="s">
        <v>16</v>
      </c>
      <c r="B34" s="19">
        <f t="shared" si="30"/>
        <v>361.41565874754934</v>
      </c>
      <c r="C34" s="19">
        <f t="shared" si="30"/>
        <v>345.76401316116755</v>
      </c>
      <c r="D34" s="19">
        <f t="shared" si="30"/>
        <v>394.05937895828788</v>
      </c>
      <c r="E34" s="19">
        <f t="shared" ref="E34" si="33">+E4/E19</f>
        <v>349.17735040169055</v>
      </c>
      <c r="F34" s="19">
        <f t="shared" ref="F34:N34" si="34">+F4/F19</f>
        <v>414.16631244335906</v>
      </c>
      <c r="G34" s="19">
        <f t="shared" si="34"/>
        <v>2612.0573222803655</v>
      </c>
      <c r="H34" s="3">
        <f t="shared" si="34"/>
        <v>489.52431835459754</v>
      </c>
      <c r="I34" s="19">
        <f t="shared" si="34"/>
        <v>418.43020413888883</v>
      </c>
      <c r="J34" s="19">
        <f t="shared" si="34"/>
        <v>427.84675728254518</v>
      </c>
      <c r="K34" s="19">
        <f t="shared" si="34"/>
        <v>418.43020413888797</v>
      </c>
      <c r="L34" s="19">
        <f t="shared" si="34"/>
        <v>255.11609560000051</v>
      </c>
      <c r="M34" s="19">
        <f t="shared" si="34"/>
        <v>492.21183987397723</v>
      </c>
      <c r="N34" s="19">
        <f t="shared" si="34"/>
        <v>358.29442516874298</v>
      </c>
      <c r="Q34" s="1" t="s">
        <v>16</v>
      </c>
      <c r="R34" s="12">
        <f t="shared" si="17"/>
        <v>0.87263412761745596</v>
      </c>
      <c r="S34" s="12">
        <f t="shared" si="18"/>
        <v>0.83484340172754601</v>
      </c>
      <c r="T34" s="12">
        <f t="shared" si="19"/>
        <v>0.95145203054673599</v>
      </c>
      <c r="U34" s="12">
        <f t="shared" si="20"/>
        <v>0.84308486690221496</v>
      </c>
      <c r="V34" s="12">
        <f t="shared" si="21"/>
        <v>1</v>
      </c>
      <c r="W34" s="12">
        <f t="shared" si="22"/>
        <v>6.3067836369178085</v>
      </c>
      <c r="X34" s="12">
        <f t="shared" si="23"/>
        <v>1.1819510753220528</v>
      </c>
      <c r="Y34" s="12">
        <f t="shared" si="24"/>
        <v>1.0102951195387551</v>
      </c>
      <c r="Z34" s="12">
        <f t="shared" si="25"/>
        <v>1.0330312833955009</v>
      </c>
      <c r="AA34" s="12">
        <f t="shared" si="26"/>
        <v>1.0102951195387531</v>
      </c>
      <c r="AB34" s="12">
        <f t="shared" si="27"/>
        <v>0.61597500312121578</v>
      </c>
      <c r="AC34" s="12">
        <f t="shared" si="28"/>
        <v>1.1884400664317467</v>
      </c>
      <c r="AD34" s="12">
        <f t="shared" si="29"/>
        <v>0.8650979435169367</v>
      </c>
    </row>
    <row r="35" spans="1:30" x14ac:dyDescent="0.25">
      <c r="A35" s="1" t="s">
        <v>17</v>
      </c>
      <c r="B35" s="19">
        <f t="shared" si="30"/>
        <v>327.42031794038951</v>
      </c>
      <c r="C35" s="19">
        <f t="shared" si="30"/>
        <v>308.80383521150264</v>
      </c>
      <c r="D35" s="19">
        <f t="shared" si="30"/>
        <v>380.76544152967523</v>
      </c>
      <c r="E35" s="19">
        <f t="shared" ref="E35" si="35">+E5/E20</f>
        <v>329.26112635503841</v>
      </c>
      <c r="F35" s="19">
        <f t="shared" ref="F35:N35" si="36">+F5/F20</f>
        <v>395.43554395131514</v>
      </c>
      <c r="G35" s="19">
        <f t="shared" si="36"/>
        <v>2847.5582916529274</v>
      </c>
      <c r="H35" s="3">
        <f t="shared" si="36"/>
        <v>471.2662824310882</v>
      </c>
      <c r="I35" s="19">
        <f t="shared" si="36"/>
        <v>396.82513213888882</v>
      </c>
      <c r="J35" s="19">
        <f t="shared" si="36"/>
        <v>407.86069506480982</v>
      </c>
      <c r="K35" s="19">
        <f t="shared" si="36"/>
        <v>396.82513213888899</v>
      </c>
      <c r="L35" s="19">
        <f t="shared" si="36"/>
        <v>231.39304312762937</v>
      </c>
      <c r="M35" s="19">
        <f t="shared" si="36"/>
        <v>471.9343941560457</v>
      </c>
      <c r="N35" s="19">
        <f t="shared" si="36"/>
        <v>326.19486653184902</v>
      </c>
      <c r="Q35" s="1" t="s">
        <v>17</v>
      </c>
      <c r="R35" s="12">
        <f t="shared" si="17"/>
        <v>0.82799920985529951</v>
      </c>
      <c r="S35" s="12">
        <f t="shared" si="18"/>
        <v>0.78092078452492797</v>
      </c>
      <c r="T35" s="12">
        <f t="shared" si="19"/>
        <v>0.96290140669942903</v>
      </c>
      <c r="U35" s="12">
        <f t="shared" si="20"/>
        <v>0.8326543513639636</v>
      </c>
      <c r="V35" s="12">
        <f t="shared" si="21"/>
        <v>1</v>
      </c>
      <c r="W35" s="12">
        <f t="shared" si="22"/>
        <v>7.2010681265503802</v>
      </c>
      <c r="X35" s="12">
        <f t="shared" si="23"/>
        <v>1.1917651046793838</v>
      </c>
      <c r="Y35" s="12">
        <f t="shared" si="24"/>
        <v>1.0035140700142644</v>
      </c>
      <c r="Z35" s="12">
        <f t="shared" si="25"/>
        <v>1.0314214321488115</v>
      </c>
      <c r="AA35" s="12">
        <f t="shared" si="26"/>
        <v>1.0035140700142648</v>
      </c>
      <c r="AB35" s="12">
        <f t="shared" si="27"/>
        <v>0.58515995000216214</v>
      </c>
      <c r="AC35" s="12">
        <f t="shared" si="28"/>
        <v>1.1934546637875043</v>
      </c>
      <c r="AD35" s="12">
        <f t="shared" si="29"/>
        <v>0.82490021830715643</v>
      </c>
    </row>
    <row r="36" spans="1:30" x14ac:dyDescent="0.25">
      <c r="A36" s="1" t="s">
        <v>18</v>
      </c>
      <c r="B36" s="19">
        <f t="shared" si="30"/>
        <v>397.87419264399517</v>
      </c>
      <c r="C36" s="19">
        <f t="shared" si="30"/>
        <v>387.12993939823258</v>
      </c>
      <c r="D36" s="19">
        <f t="shared" si="30"/>
        <v>431.0958206526725</v>
      </c>
      <c r="E36" s="19">
        <f t="shared" ref="E36" si="37">+E6/E21</f>
        <v>382.72248437478748</v>
      </c>
      <c r="F36" s="19">
        <f t="shared" ref="F36:N36" si="38">+F6/F21</f>
        <v>484.95704062602397</v>
      </c>
      <c r="G36" s="19">
        <f t="shared" si="38"/>
        <v>2819.5448044087907</v>
      </c>
      <c r="H36" s="3">
        <f t="shared" si="38"/>
        <v>588.87742423621376</v>
      </c>
      <c r="I36" s="19">
        <f t="shared" si="38"/>
        <v>484.5207327777776</v>
      </c>
      <c r="J36" s="19">
        <f t="shared" si="38"/>
        <v>499.22042120939574</v>
      </c>
      <c r="K36" s="19">
        <f t="shared" si="38"/>
        <v>484.52073277777902</v>
      </c>
      <c r="L36" s="19">
        <f t="shared" si="38"/>
        <v>293.94612640045955</v>
      </c>
      <c r="M36" s="19">
        <f t="shared" si="38"/>
        <v>574.42790076015933</v>
      </c>
      <c r="N36" s="19">
        <f t="shared" si="38"/>
        <v>406.30078153823615</v>
      </c>
      <c r="Q36" s="1" t="s">
        <v>18</v>
      </c>
      <c r="R36" s="12">
        <f t="shared" si="17"/>
        <v>0.82043183068418846</v>
      </c>
      <c r="S36" s="12">
        <f t="shared" si="18"/>
        <v>0.79827676880098941</v>
      </c>
      <c r="T36" s="12">
        <f t="shared" si="19"/>
        <v>0.88893610060012163</v>
      </c>
      <c r="U36" s="12">
        <f t="shared" si="20"/>
        <v>0.78918842766100805</v>
      </c>
      <c r="V36" s="12">
        <f t="shared" si="21"/>
        <v>1</v>
      </c>
      <c r="W36" s="12">
        <f t="shared" si="22"/>
        <v>5.8140094239462563</v>
      </c>
      <c r="X36" s="12">
        <f t="shared" si="23"/>
        <v>1.2142878129494532</v>
      </c>
      <c r="Y36" s="12">
        <f t="shared" si="24"/>
        <v>0.99910031649879105</v>
      </c>
      <c r="Z36" s="12">
        <f t="shared" si="25"/>
        <v>1.0294116372966962</v>
      </c>
      <c r="AA36" s="12">
        <f t="shared" si="26"/>
        <v>0.99910031649879394</v>
      </c>
      <c r="AB36" s="12">
        <f t="shared" si="27"/>
        <v>0.60612817585039858</v>
      </c>
      <c r="AC36" s="12">
        <f t="shared" si="28"/>
        <v>1.1844923418755582</v>
      </c>
      <c r="AD36" s="12">
        <f t="shared" si="29"/>
        <v>0.83780777986798249</v>
      </c>
    </row>
    <row r="37" spans="1:30" x14ac:dyDescent="0.25">
      <c r="A37" s="1" t="s">
        <v>19</v>
      </c>
      <c r="B37" s="19">
        <f t="shared" si="30"/>
        <v>514.16507429384126</v>
      </c>
      <c r="C37" s="19">
        <f t="shared" si="30"/>
        <v>510.60947462182241</v>
      </c>
      <c r="D37" s="19">
        <f t="shared" si="30"/>
        <v>628.74611333509495</v>
      </c>
      <c r="E37" s="19">
        <f t="shared" ref="E37" si="39">+E7/E22</f>
        <v>484.42413308041773</v>
      </c>
      <c r="F37" s="19">
        <f t="shared" ref="F37:N37" si="40">+F7/F22</f>
        <v>609.64723661585003</v>
      </c>
      <c r="G37" s="19">
        <f t="shared" si="40"/>
        <v>2853.822520253836</v>
      </c>
      <c r="H37" s="3">
        <f t="shared" si="40"/>
        <v>765.22757262212144</v>
      </c>
      <c r="I37" s="19">
        <f t="shared" si="40"/>
        <v>631.91230302777763</v>
      </c>
      <c r="J37" s="19">
        <f t="shared" si="40"/>
        <v>648.18098922523177</v>
      </c>
      <c r="K37" s="19">
        <f t="shared" si="40"/>
        <v>631.91230302777808</v>
      </c>
      <c r="L37" s="19">
        <f t="shared" si="40"/>
        <v>403.9099605418125</v>
      </c>
      <c r="M37" s="19">
        <f t="shared" si="40"/>
        <v>759.66113085674544</v>
      </c>
      <c r="N37" s="19">
        <f t="shared" si="40"/>
        <v>518.4413238244357</v>
      </c>
      <c r="Q37" s="1" t="s">
        <v>19</v>
      </c>
      <c r="R37" s="12">
        <f t="shared" si="17"/>
        <v>0.84338129234862125</v>
      </c>
      <c r="S37" s="12">
        <f t="shared" si="18"/>
        <v>0.83754906764806158</v>
      </c>
      <c r="T37" s="12">
        <f t="shared" si="19"/>
        <v>1.0313277508240055</v>
      </c>
      <c r="U37" s="12">
        <f t="shared" si="20"/>
        <v>0.79459743928218984</v>
      </c>
      <c r="V37" s="12">
        <f t="shared" si="21"/>
        <v>1</v>
      </c>
      <c r="W37" s="12">
        <f t="shared" si="22"/>
        <v>4.6811046599594155</v>
      </c>
      <c r="X37" s="12">
        <f t="shared" si="23"/>
        <v>1.2551973119240192</v>
      </c>
      <c r="Y37" s="12">
        <f t="shared" si="24"/>
        <v>1.0365212291218129</v>
      </c>
      <c r="Z37" s="12">
        <f t="shared" si="25"/>
        <v>1.0632066386838437</v>
      </c>
      <c r="AA37" s="12">
        <f t="shared" si="26"/>
        <v>1.0365212291218138</v>
      </c>
      <c r="AB37" s="12">
        <f t="shared" si="27"/>
        <v>0.66253061817177339</v>
      </c>
      <c r="AC37" s="12">
        <f t="shared" si="28"/>
        <v>1.2460667173259443</v>
      </c>
      <c r="AD37" s="12">
        <f t="shared" si="29"/>
        <v>0.85039559385572205</v>
      </c>
    </row>
    <row r="38" spans="1:30" x14ac:dyDescent="0.25">
      <c r="A38" s="1" t="s">
        <v>20</v>
      </c>
      <c r="B38" s="19">
        <f t="shared" si="30"/>
        <v>486.62900513825576</v>
      </c>
      <c r="C38" s="19">
        <f t="shared" si="30"/>
        <v>472.21414475766466</v>
      </c>
      <c r="D38" s="19">
        <f t="shared" si="30"/>
        <v>576.23001693623735</v>
      </c>
      <c r="E38" s="19">
        <f t="shared" ref="E38" si="41">+E8/E23</f>
        <v>422.06257030024665</v>
      </c>
      <c r="F38" s="19">
        <f t="shared" ref="F38:N38" si="42">+F8/F23</f>
        <v>580.14692316094067</v>
      </c>
      <c r="G38" s="19">
        <f t="shared" si="42"/>
        <v>2857.5386155619212</v>
      </c>
      <c r="H38" s="3">
        <f t="shared" si="42"/>
        <v>729.84409312189814</v>
      </c>
      <c r="I38" s="19">
        <f t="shared" si="42"/>
        <v>580.35240949999991</v>
      </c>
      <c r="J38" s="19">
        <f t="shared" si="42"/>
        <v>596.92150871292176</v>
      </c>
      <c r="K38" s="19">
        <f t="shared" si="42"/>
        <v>580.35240950000298</v>
      </c>
      <c r="L38" s="19">
        <f t="shared" si="42"/>
        <v>334.88716332288419</v>
      </c>
      <c r="M38" s="19">
        <f t="shared" si="42"/>
        <v>686.05578330363869</v>
      </c>
      <c r="N38" s="19">
        <f t="shared" si="42"/>
        <v>482.09880957083413</v>
      </c>
      <c r="Q38" s="1" t="s">
        <v>20</v>
      </c>
      <c r="R38" s="12">
        <f t="shared" si="17"/>
        <v>0.83880304404072181</v>
      </c>
      <c r="S38" s="12">
        <f t="shared" si="18"/>
        <v>0.81395613060360228</v>
      </c>
      <c r="T38" s="12">
        <f t="shared" si="19"/>
        <v>0.99324842368660338</v>
      </c>
      <c r="U38" s="12">
        <f t="shared" si="20"/>
        <v>0.72750979700216512</v>
      </c>
      <c r="V38" s="12">
        <f t="shared" si="21"/>
        <v>1</v>
      </c>
      <c r="W38" s="12">
        <f t="shared" si="22"/>
        <v>4.9255429986469155</v>
      </c>
      <c r="X38" s="12">
        <f t="shared" si="23"/>
        <v>1.2580332050118095</v>
      </c>
      <c r="Y38" s="12">
        <f t="shared" si="24"/>
        <v>1.0003541970677696</v>
      </c>
      <c r="Z38" s="12">
        <f t="shared" si="25"/>
        <v>1.0289143747597325</v>
      </c>
      <c r="AA38" s="12">
        <f t="shared" si="26"/>
        <v>1.000354197067775</v>
      </c>
      <c r="AB38" s="12">
        <f t="shared" si="27"/>
        <v>0.57724543551527541</v>
      </c>
      <c r="AC38" s="12">
        <f t="shared" si="28"/>
        <v>1.1825552388792337</v>
      </c>
      <c r="AD38" s="12">
        <f t="shared" si="29"/>
        <v>0.8309943400959714</v>
      </c>
    </row>
    <row r="39" spans="1:30" x14ac:dyDescent="0.25">
      <c r="A39" s="1" t="s">
        <v>21</v>
      </c>
      <c r="B39" s="19">
        <f t="shared" si="30"/>
        <v>422.11798475695713</v>
      </c>
      <c r="C39" s="19">
        <f t="shared" si="30"/>
        <v>435.00330299380875</v>
      </c>
      <c r="D39" s="19">
        <f t="shared" si="30"/>
        <v>455.1026575072944</v>
      </c>
      <c r="E39" s="19">
        <f t="shared" ref="E39" si="43">+E9/E24</f>
        <v>364.23686544835294</v>
      </c>
      <c r="F39" s="19">
        <f t="shared" ref="F39:N39" si="44">+F9/F24</f>
        <v>547.30107746729061</v>
      </c>
      <c r="G39" s="19">
        <f t="shared" si="44"/>
        <v>3008.0796126225177</v>
      </c>
      <c r="H39" s="3">
        <f t="shared" si="44"/>
        <v>685.11533235877891</v>
      </c>
      <c r="I39" s="19">
        <f t="shared" si="44"/>
        <v>515.71609011111116</v>
      </c>
      <c r="J39" s="19">
        <f t="shared" si="44"/>
        <v>527.10527826491648</v>
      </c>
      <c r="K39" s="19">
        <f t="shared" si="44"/>
        <v>515.71609011111104</v>
      </c>
      <c r="L39" s="19">
        <f t="shared" si="44"/>
        <v>274.02376667807061</v>
      </c>
      <c r="M39" s="19">
        <f t="shared" si="44"/>
        <v>595.56088474993874</v>
      </c>
      <c r="N39" s="19">
        <f t="shared" si="44"/>
        <v>444.21057878266163</v>
      </c>
      <c r="Q39" s="1" t="s">
        <v>21</v>
      </c>
      <c r="R39" s="12">
        <f t="shared" si="17"/>
        <v>0.77127197832382299</v>
      </c>
      <c r="S39" s="12">
        <f t="shared" si="18"/>
        <v>0.79481536014298582</v>
      </c>
      <c r="T39" s="12">
        <f t="shared" si="19"/>
        <v>0.83153985300621591</v>
      </c>
      <c r="U39" s="12">
        <f t="shared" si="20"/>
        <v>0.66551461424835501</v>
      </c>
      <c r="V39" s="12">
        <f t="shared" si="21"/>
        <v>1</v>
      </c>
      <c r="W39" s="12">
        <f t="shared" si="22"/>
        <v>5.4962062682989972</v>
      </c>
      <c r="X39" s="12">
        <f t="shared" si="23"/>
        <v>1.2518070227985707</v>
      </c>
      <c r="Y39" s="12">
        <f t="shared" si="24"/>
        <v>0.94228955750947319</v>
      </c>
      <c r="Z39" s="12">
        <f t="shared" si="25"/>
        <v>0.96309928842853199</v>
      </c>
      <c r="AA39" s="12">
        <f t="shared" si="26"/>
        <v>0.94228955750947296</v>
      </c>
      <c r="AB39" s="12">
        <f t="shared" si="27"/>
        <v>0.50068194264508392</v>
      </c>
      <c r="AC39" s="12">
        <f t="shared" si="28"/>
        <v>1.088177804264477</v>
      </c>
      <c r="AD39" s="12">
        <f t="shared" si="29"/>
        <v>0.81163841452369478</v>
      </c>
    </row>
    <row r="40" spans="1:30" x14ac:dyDescent="0.25">
      <c r="A40" s="1" t="s">
        <v>22</v>
      </c>
      <c r="B40" s="19">
        <f t="shared" si="30"/>
        <v>303.09282319160167</v>
      </c>
      <c r="C40" s="19">
        <f t="shared" si="30"/>
        <v>322.36163251960039</v>
      </c>
      <c r="D40" s="19">
        <f t="shared" si="30"/>
        <v>276.55316970121754</v>
      </c>
      <c r="E40" s="19">
        <f t="shared" ref="E40" si="45">+E10/E25</f>
        <v>280.45118572095822</v>
      </c>
      <c r="F40" s="19">
        <f t="shared" ref="F40:N40" si="46">+F10/F25</f>
        <v>489.3263230573807</v>
      </c>
      <c r="G40" s="19">
        <f t="shared" si="46"/>
        <v>2787.1111035671161</v>
      </c>
      <c r="H40" s="3">
        <f t="shared" si="46"/>
        <v>586.75958600057265</v>
      </c>
      <c r="I40" s="19">
        <f t="shared" si="46"/>
        <v>376.46481608333357</v>
      </c>
      <c r="J40" s="19">
        <f t="shared" si="46"/>
        <v>388.43964867882136</v>
      </c>
      <c r="K40" s="19">
        <f t="shared" si="46"/>
        <v>376.46481608333301</v>
      </c>
      <c r="L40" s="19">
        <f t="shared" si="46"/>
        <v>217.39952801650054</v>
      </c>
      <c r="M40" s="19">
        <f t="shared" si="46"/>
        <v>420.77741853795976</v>
      </c>
      <c r="N40" s="19">
        <f t="shared" si="46"/>
        <v>340.59627250938769</v>
      </c>
      <c r="Q40" s="1" t="s">
        <v>22</v>
      </c>
      <c r="R40" s="12">
        <f t="shared" si="17"/>
        <v>0.61940837618919509</v>
      </c>
      <c r="S40" s="12">
        <f t="shared" si="18"/>
        <v>0.65878661606724709</v>
      </c>
      <c r="T40" s="12">
        <f t="shared" si="19"/>
        <v>0.56517125008373525</v>
      </c>
      <c r="U40" s="12">
        <f t="shared" si="20"/>
        <v>0.57313733699969216</v>
      </c>
      <c r="V40" s="12">
        <f t="shared" si="21"/>
        <v>1</v>
      </c>
      <c r="W40" s="12">
        <f t="shared" si="22"/>
        <v>5.6958127373014555</v>
      </c>
      <c r="X40" s="12">
        <f t="shared" si="23"/>
        <v>1.1991171501553708</v>
      </c>
      <c r="Y40" s="12">
        <f t="shared" si="24"/>
        <v>0.76935328909167955</v>
      </c>
      <c r="Z40" s="12">
        <f t="shared" si="25"/>
        <v>0.79382536842039275</v>
      </c>
      <c r="AA40" s="12">
        <f t="shared" si="26"/>
        <v>0.76935328909167833</v>
      </c>
      <c r="AB40" s="12">
        <f t="shared" si="27"/>
        <v>0.4442833294930002</v>
      </c>
      <c r="AC40" s="12">
        <f t="shared" si="28"/>
        <v>0.8599116759320905</v>
      </c>
      <c r="AD40" s="12">
        <f t="shared" si="29"/>
        <v>0.6960514005894749</v>
      </c>
    </row>
    <row r="41" spans="1:30" x14ac:dyDescent="0.25">
      <c r="A41" s="1" t="s">
        <v>23</v>
      </c>
      <c r="B41" s="19">
        <f t="shared" si="30"/>
        <v>193.72878488615578</v>
      </c>
      <c r="C41" s="19">
        <f t="shared" si="30"/>
        <v>207.39613458779473</v>
      </c>
      <c r="D41" s="19">
        <f t="shared" si="30"/>
        <v>181.166875636529</v>
      </c>
      <c r="E41" s="19">
        <f t="shared" ref="E41" si="47">+E11/E26</f>
        <v>185.66398504909785</v>
      </c>
      <c r="F41" s="19">
        <f t="shared" ref="F41:N41" si="48">+F11/F26</f>
        <v>300.25093411897001</v>
      </c>
      <c r="G41" s="19">
        <f t="shared" si="48"/>
        <v>2580.985729142848</v>
      </c>
      <c r="H41" s="3">
        <f t="shared" si="48"/>
        <v>340.15791707773064</v>
      </c>
      <c r="I41" s="19">
        <f t="shared" si="48"/>
        <v>221.6365800833336</v>
      </c>
      <c r="J41" s="19">
        <f t="shared" si="48"/>
        <v>225.53489055629814</v>
      </c>
      <c r="K41" s="19">
        <f t="shared" si="48"/>
        <v>221.636580083334</v>
      </c>
      <c r="L41" s="19">
        <f t="shared" si="48"/>
        <v>161.15873569412378</v>
      </c>
      <c r="M41" s="19">
        <f t="shared" si="48"/>
        <v>236.22865605257886</v>
      </c>
      <c r="N41" s="19">
        <f t="shared" si="48"/>
        <v>217.56995823647284</v>
      </c>
      <c r="Q41" s="1" t="s">
        <v>23</v>
      </c>
      <c r="R41" s="12">
        <f t="shared" si="17"/>
        <v>0.64522292146939197</v>
      </c>
      <c r="S41" s="12">
        <f t="shared" si="18"/>
        <v>0.69074267894073249</v>
      </c>
      <c r="T41" s="12">
        <f t="shared" si="19"/>
        <v>0.60338488593925343</v>
      </c>
      <c r="U41" s="12">
        <f t="shared" si="20"/>
        <v>0.61836272248042778</v>
      </c>
      <c r="V41" s="12">
        <f t="shared" si="21"/>
        <v>1</v>
      </c>
      <c r="W41" s="12">
        <f t="shared" si="22"/>
        <v>8.596095584902228</v>
      </c>
      <c r="X41" s="12">
        <f t="shared" si="23"/>
        <v>1.1329121025913214</v>
      </c>
      <c r="Y41" s="12">
        <f t="shared" si="24"/>
        <v>0.73817115917951936</v>
      </c>
      <c r="Z41" s="12">
        <f t="shared" si="25"/>
        <v>0.75115466740540848</v>
      </c>
      <c r="AA41" s="12">
        <f t="shared" si="26"/>
        <v>0.7381711591795207</v>
      </c>
      <c r="AB41" s="12">
        <f t="shared" si="27"/>
        <v>0.53674682534132268</v>
      </c>
      <c r="AC41" s="12">
        <f t="shared" si="28"/>
        <v>0.78677076141577207</v>
      </c>
      <c r="AD41" s="12">
        <f t="shared" si="29"/>
        <v>0.72462708192695902</v>
      </c>
    </row>
    <row r="42" spans="1:30" x14ac:dyDescent="0.25">
      <c r="A42" s="1" t="s">
        <v>24</v>
      </c>
      <c r="B42" s="19">
        <f t="shared" si="30"/>
        <v>214.93750277409998</v>
      </c>
      <c r="C42" s="19">
        <f t="shared" si="30"/>
        <v>235.53517020613648</v>
      </c>
      <c r="D42" s="19">
        <f t="shared" si="30"/>
        <v>197.11741411889102</v>
      </c>
      <c r="E42" s="19">
        <f t="shared" ref="E42" si="49">+E12/E27</f>
        <v>201.58818714078905</v>
      </c>
      <c r="F42" s="19">
        <f t="shared" ref="F42:N42" si="50">+F12/F27</f>
        <v>305.60312152772798</v>
      </c>
      <c r="G42" s="19">
        <f t="shared" si="50"/>
        <v>3100.3670026405593</v>
      </c>
      <c r="H42" s="3">
        <f t="shared" si="50"/>
        <v>364.11769039032771</v>
      </c>
      <c r="I42" s="19">
        <f t="shared" si="50"/>
        <v>249.87872763888882</v>
      </c>
      <c r="J42" s="19">
        <f t="shared" si="50"/>
        <v>256.22463598354136</v>
      </c>
      <c r="K42" s="19">
        <f t="shared" si="50"/>
        <v>249.87872763888899</v>
      </c>
      <c r="L42" s="19">
        <f t="shared" si="50"/>
        <v>175.8099749332244</v>
      </c>
      <c r="M42" s="19">
        <f t="shared" si="50"/>
        <v>279.54475514860763</v>
      </c>
      <c r="N42" s="19">
        <f t="shared" si="50"/>
        <v>239.44078712342358</v>
      </c>
      <c r="Q42" s="1" t="s">
        <v>24</v>
      </c>
      <c r="R42" s="12">
        <f t="shared" si="17"/>
        <v>0.70332234075232858</v>
      </c>
      <c r="S42" s="12">
        <f t="shared" si="18"/>
        <v>0.77072239651441488</v>
      </c>
      <c r="T42" s="12">
        <f t="shared" si="19"/>
        <v>0.64501112794100224</v>
      </c>
      <c r="U42" s="12">
        <f t="shared" si="20"/>
        <v>0.65964047138340032</v>
      </c>
      <c r="V42" s="12">
        <f t="shared" si="21"/>
        <v>1</v>
      </c>
      <c r="W42" s="12">
        <f t="shared" si="22"/>
        <v>10.145076356359327</v>
      </c>
      <c r="X42" s="12">
        <f t="shared" si="23"/>
        <v>1.1914724187700765</v>
      </c>
      <c r="Y42" s="12">
        <f t="shared" si="24"/>
        <v>0.81765764168157173</v>
      </c>
      <c r="Z42" s="12">
        <f t="shared" si="25"/>
        <v>0.83842283646403659</v>
      </c>
      <c r="AA42" s="12">
        <f t="shared" si="26"/>
        <v>0.81765764168157229</v>
      </c>
      <c r="AB42" s="12">
        <f t="shared" si="27"/>
        <v>0.57528854435236132</v>
      </c>
      <c r="AC42" s="12">
        <f t="shared" si="28"/>
        <v>0.91473134747821605</v>
      </c>
      <c r="AD42" s="12">
        <f t="shared" si="29"/>
        <v>0.78350242604344156</v>
      </c>
    </row>
    <row r="43" spans="1:30" x14ac:dyDescent="0.25">
      <c r="A43" s="1" t="s">
        <v>25</v>
      </c>
      <c r="B43" s="19">
        <f t="shared" si="30"/>
        <v>310.98826434577677</v>
      </c>
      <c r="C43" s="19">
        <f t="shared" si="30"/>
        <v>372.36911412599039</v>
      </c>
      <c r="D43" s="19">
        <f t="shared" si="30"/>
        <v>355.99546702079516</v>
      </c>
      <c r="E43" s="19">
        <f t="shared" ref="E43" si="51">+E13/E28</f>
        <v>308.72680674238501</v>
      </c>
      <c r="F43" s="19">
        <f t="shared" ref="F43:N43" si="52">+F13/F28</f>
        <v>397.44045971424566</v>
      </c>
      <c r="G43" s="19">
        <f t="shared" si="52"/>
        <v>2665.7456351368373</v>
      </c>
      <c r="H43" s="3">
        <f t="shared" si="52"/>
        <v>472.19020026682182</v>
      </c>
      <c r="I43" s="19">
        <f t="shared" si="52"/>
        <v>384.77069886111121</v>
      </c>
      <c r="J43" s="19">
        <f t="shared" si="52"/>
        <v>393.93211486806257</v>
      </c>
      <c r="K43" s="19">
        <f t="shared" si="52"/>
        <v>384.77069886111497</v>
      </c>
      <c r="L43" s="19">
        <f t="shared" si="52"/>
        <v>255.16260977797728</v>
      </c>
      <c r="M43" s="19">
        <f t="shared" si="52"/>
        <v>421.30927053925797</v>
      </c>
      <c r="N43" s="19">
        <f t="shared" si="52"/>
        <v>385.77360625927673</v>
      </c>
      <c r="Q43" s="1" t="s">
        <v>25</v>
      </c>
      <c r="R43" s="12">
        <f t="shared" si="17"/>
        <v>0.78247761833149332</v>
      </c>
      <c r="S43" s="12">
        <f t="shared" si="18"/>
        <v>0.93691798362380818</v>
      </c>
      <c r="T43" s="12">
        <f t="shared" si="19"/>
        <v>0.8957202476988656</v>
      </c>
      <c r="U43" s="12">
        <f t="shared" si="20"/>
        <v>0.77678756451810527</v>
      </c>
      <c r="V43" s="12">
        <f t="shared" si="21"/>
        <v>1</v>
      </c>
      <c r="W43" s="12">
        <f t="shared" si="22"/>
        <v>6.7072829903967817</v>
      </c>
      <c r="X43" s="12">
        <f t="shared" si="23"/>
        <v>1.1880778333597948</v>
      </c>
      <c r="Y43" s="12">
        <f t="shared" si="24"/>
        <v>0.96812161282662612</v>
      </c>
      <c r="Z43" s="12">
        <f t="shared" si="25"/>
        <v>0.99117265300894242</v>
      </c>
      <c r="AA43" s="12">
        <f t="shared" si="26"/>
        <v>0.96812161282663556</v>
      </c>
      <c r="AB43" s="12">
        <f t="shared" si="27"/>
        <v>0.6420146805421767</v>
      </c>
      <c r="AC43" s="12">
        <f t="shared" si="28"/>
        <v>1.0600563184789331</v>
      </c>
      <c r="AD43" s="12">
        <f t="shared" si="29"/>
        <v>0.97064502828082166</v>
      </c>
    </row>
    <row r="45" spans="1:30" x14ac:dyDescent="0.25">
      <c r="B45" s="10">
        <v>1500</v>
      </c>
      <c r="C45" s="10">
        <v>229</v>
      </c>
      <c r="D45" s="10">
        <v>596</v>
      </c>
      <c r="E45" s="10">
        <v>945</v>
      </c>
      <c r="F45">
        <v>1112</v>
      </c>
      <c r="G45" s="10">
        <v>125</v>
      </c>
    </row>
    <row r="46" spans="1:30" x14ac:dyDescent="0.25">
      <c r="A46" s="1" t="s">
        <v>27</v>
      </c>
      <c r="B46" s="1" t="s">
        <v>1</v>
      </c>
      <c r="C46" s="1" t="s">
        <v>2</v>
      </c>
      <c r="D46" s="1" t="s">
        <v>62</v>
      </c>
      <c r="E46" s="1" t="s">
        <v>63</v>
      </c>
      <c r="F46" s="1" t="s">
        <v>4</v>
      </c>
      <c r="G46" s="1" t="s">
        <v>5</v>
      </c>
      <c r="H46" s="5" t="s">
        <v>32</v>
      </c>
      <c r="I46" s="1" t="s">
        <v>7</v>
      </c>
      <c r="J46" s="1" t="s">
        <v>8</v>
      </c>
      <c r="K46" s="1" t="s">
        <v>9</v>
      </c>
      <c r="L46" s="1" t="s">
        <v>10</v>
      </c>
      <c r="M46" s="1" t="s">
        <v>11</v>
      </c>
      <c r="N46" s="1" t="s">
        <v>12</v>
      </c>
    </row>
    <row r="47" spans="1:30" x14ac:dyDescent="0.25">
      <c r="A47" s="1" t="s">
        <v>14</v>
      </c>
      <c r="B47" s="19">
        <f t="shared" ref="B47:B58" si="53">+B17*R32</f>
        <v>260.12849545108418</v>
      </c>
      <c r="C47" s="19">
        <f t="shared" ref="C47:C58" si="54">+C17*S32</f>
        <v>65.428444304411286</v>
      </c>
      <c r="D47" s="19">
        <f t="shared" ref="D47:D58" si="55">+D17*T32</f>
        <v>310.41637413383467</v>
      </c>
      <c r="E47" s="19">
        <f t="shared" ref="E47:E58" si="56">+E17*U32</f>
        <v>108.53180283428108</v>
      </c>
      <c r="F47" s="19">
        <f t="shared" ref="F47:F58" si="57">+F17*V32</f>
        <v>708.39750257337096</v>
      </c>
      <c r="G47" s="19">
        <f t="shared" ref="G47:G58" si="58">+G17*W32</f>
        <v>195.37167168045011</v>
      </c>
      <c r="H47" s="3">
        <f t="shared" ref="H47:H58" si="59">+H17*X32</f>
        <v>903.76917425382112</v>
      </c>
      <c r="I47" s="19">
        <f t="shared" ref="I47:I58" si="60">+I17*Y32</f>
        <v>126.50397508577498</v>
      </c>
      <c r="J47" s="19">
        <f t="shared" ref="J47:J58" si="61">+J17*Z32</f>
        <v>1754.5375500312437</v>
      </c>
      <c r="K47" s="19">
        <f t="shared" ref="K47:K58" si="62">+K17*AA32</f>
        <v>10.120318006861989</v>
      </c>
      <c r="L47" s="19">
        <f t="shared" ref="L47:L58" si="63">+L17*AB32</f>
        <v>0.6330089520310298</v>
      </c>
      <c r="M47" s="19">
        <f t="shared" ref="M47:M58" si="64">+M17*AC32</f>
        <v>4.6102732053411133</v>
      </c>
      <c r="N47" s="19">
        <f t="shared" ref="N47:N58" si="65">+N17*AD32</f>
        <v>4.8770358494898645</v>
      </c>
    </row>
    <row r="48" spans="1:30" x14ac:dyDescent="0.25">
      <c r="A48" s="1" t="s">
        <v>15</v>
      </c>
      <c r="B48" s="19">
        <f t="shared" si="53"/>
        <v>229.45514887998209</v>
      </c>
      <c r="C48" s="19">
        <f t="shared" si="54"/>
        <v>58.170936623204597</v>
      </c>
      <c r="D48" s="19">
        <f t="shared" si="55"/>
        <v>301.17335011009055</v>
      </c>
      <c r="E48" s="19">
        <f t="shared" si="56"/>
        <v>110.694563432377</v>
      </c>
      <c r="F48" s="19">
        <f t="shared" si="57"/>
        <v>741.03304430780304</v>
      </c>
      <c r="G48" s="19">
        <f t="shared" si="58"/>
        <v>175.78348469130077</v>
      </c>
      <c r="H48" s="3">
        <f t="shared" si="59"/>
        <v>916.81652899910364</v>
      </c>
      <c r="I48" s="19">
        <f t="shared" si="60"/>
        <v>124.25900809178138</v>
      </c>
      <c r="J48" s="19">
        <f t="shared" si="61"/>
        <v>1720.6880344854178</v>
      </c>
      <c r="K48" s="19">
        <f t="shared" si="62"/>
        <v>9.9407206473425394</v>
      </c>
      <c r="L48" s="19">
        <f t="shared" si="63"/>
        <v>0.50424928064581309</v>
      </c>
      <c r="M48" s="19">
        <f t="shared" si="64"/>
        <v>4.5834115362454524</v>
      </c>
      <c r="N48" s="19">
        <f t="shared" si="65"/>
        <v>4.8530598304512482</v>
      </c>
    </row>
    <row r="49" spans="1:14" x14ac:dyDescent="0.25">
      <c r="A49" s="1" t="s">
        <v>16</v>
      </c>
      <c r="B49" s="19">
        <f t="shared" si="53"/>
        <v>239.87658439951832</v>
      </c>
      <c r="C49" s="19">
        <f t="shared" si="54"/>
        <v>44.092284641305127</v>
      </c>
      <c r="D49" s="19">
        <f t="shared" si="55"/>
        <v>293.56910328429723</v>
      </c>
      <c r="E49" s="19">
        <f t="shared" si="56"/>
        <v>128.35372266568851</v>
      </c>
      <c r="F49" s="19">
        <f t="shared" si="57"/>
        <v>720.03857580855197</v>
      </c>
      <c r="G49" s="19">
        <f t="shared" si="58"/>
        <v>161.22732270734227</v>
      </c>
      <c r="H49" s="3">
        <f t="shared" si="59"/>
        <v>881.26589851589426</v>
      </c>
      <c r="I49" s="19">
        <f t="shared" si="60"/>
        <v>126.28688994234439</v>
      </c>
      <c r="J49" s="19">
        <f t="shared" si="61"/>
        <v>1693.238563605652</v>
      </c>
      <c r="K49" s="19">
        <f t="shared" si="62"/>
        <v>10.102951195387531</v>
      </c>
      <c r="L49" s="19">
        <f t="shared" si="63"/>
        <v>0.42776041883417731</v>
      </c>
      <c r="M49" s="19">
        <f t="shared" si="64"/>
        <v>5.9725715783008839</v>
      </c>
      <c r="N49" s="19">
        <f t="shared" si="65"/>
        <v>3.7026191982524894</v>
      </c>
    </row>
    <row r="50" spans="1:14" x14ac:dyDescent="0.25">
      <c r="A50" s="1" t="s">
        <v>17</v>
      </c>
      <c r="B50" s="19">
        <f t="shared" si="53"/>
        <v>220.66797843763101</v>
      </c>
      <c r="C50" s="19">
        <f t="shared" si="54"/>
        <v>33.616203118674385</v>
      </c>
      <c r="D50" s="19">
        <f t="shared" si="55"/>
        <v>268.41598296043617</v>
      </c>
      <c r="E50" s="19">
        <f t="shared" si="56"/>
        <v>131.35007462874194</v>
      </c>
      <c r="F50" s="19">
        <f t="shared" si="57"/>
        <v>715.47481149968598</v>
      </c>
      <c r="G50" s="19">
        <f t="shared" si="58"/>
        <v>164.41322428969366</v>
      </c>
      <c r="H50" s="3">
        <f t="shared" si="59"/>
        <v>879.8880357893795</v>
      </c>
      <c r="I50" s="19">
        <f t="shared" si="60"/>
        <v>125.43925875178304</v>
      </c>
      <c r="J50" s="19">
        <f t="shared" si="61"/>
        <v>1639.3072446512554</v>
      </c>
      <c r="K50" s="19">
        <f t="shared" si="62"/>
        <v>10.035140700142648</v>
      </c>
      <c r="L50" s="19">
        <f t="shared" si="63"/>
        <v>0.46357671594615724</v>
      </c>
      <c r="M50" s="19">
        <f t="shared" si="64"/>
        <v>6.3989060890073395</v>
      </c>
      <c r="N50" s="19">
        <f t="shared" si="65"/>
        <v>3.1726578951891349</v>
      </c>
    </row>
    <row r="51" spans="1:14" x14ac:dyDescent="0.25">
      <c r="A51" s="1" t="s">
        <v>18</v>
      </c>
      <c r="B51" s="19">
        <f t="shared" si="53"/>
        <v>235.27688070700248</v>
      </c>
      <c r="C51" s="19">
        <f t="shared" si="54"/>
        <v>28.652503805070335</v>
      </c>
      <c r="D51" s="19">
        <f t="shared" si="55"/>
        <v>211.61339165042526</v>
      </c>
      <c r="E51" s="19">
        <f t="shared" si="56"/>
        <v>150.11413504849679</v>
      </c>
      <c r="F51" s="19">
        <f t="shared" si="57"/>
        <v>778.04182087055005</v>
      </c>
      <c r="G51" s="19">
        <f t="shared" si="58"/>
        <v>210.73884607303037</v>
      </c>
      <c r="H51" s="3">
        <f t="shared" si="59"/>
        <v>988.7806669435804</v>
      </c>
      <c r="I51" s="19">
        <f t="shared" si="60"/>
        <v>124.88753956234888</v>
      </c>
      <c r="J51" s="19">
        <f t="shared" si="61"/>
        <v>1719.3431041921899</v>
      </c>
      <c r="K51" s="19">
        <f t="shared" si="62"/>
        <v>9.9910031649879389</v>
      </c>
      <c r="L51" s="19">
        <f t="shared" si="63"/>
        <v>0.58609227225978855</v>
      </c>
      <c r="M51" s="19">
        <f t="shared" si="64"/>
        <v>6.2761642836878515</v>
      </c>
      <c r="N51" s="19">
        <f t="shared" si="65"/>
        <v>3.1287466090403173</v>
      </c>
    </row>
    <row r="52" spans="1:14" x14ac:dyDescent="0.25">
      <c r="A52" s="1" t="s">
        <v>19</v>
      </c>
      <c r="B52" s="19">
        <f t="shared" si="53"/>
        <v>286.19946142339444</v>
      </c>
      <c r="C52" s="19">
        <f t="shared" si="54"/>
        <v>27.399006240525821</v>
      </c>
      <c r="D52" s="19">
        <f t="shared" si="55"/>
        <v>249.61027296568844</v>
      </c>
      <c r="E52" s="19">
        <f t="shared" si="56"/>
        <v>216.5204592611027</v>
      </c>
      <c r="F52" s="19">
        <f t="shared" si="57"/>
        <v>803.18279692936198</v>
      </c>
      <c r="G52" s="19">
        <f t="shared" si="58"/>
        <v>280.06783299586584</v>
      </c>
      <c r="H52" s="3">
        <f t="shared" si="59"/>
        <v>1083.2506299252277</v>
      </c>
      <c r="I52" s="19">
        <f t="shared" si="60"/>
        <v>129.56515364022661</v>
      </c>
      <c r="J52" s="19">
        <f t="shared" si="61"/>
        <v>1971.8145559834672</v>
      </c>
      <c r="K52" s="19">
        <f t="shared" si="62"/>
        <v>10.365212291218137</v>
      </c>
      <c r="L52" s="19">
        <f t="shared" si="63"/>
        <v>0.6249872164753727</v>
      </c>
      <c r="M52" s="19">
        <f t="shared" si="64"/>
        <v>6.4196665017345191</v>
      </c>
      <c r="N52" s="19">
        <f t="shared" si="65"/>
        <v>3.3205585730082996</v>
      </c>
    </row>
    <row r="53" spans="1:14" x14ac:dyDescent="0.25">
      <c r="A53" s="1" t="s">
        <v>20</v>
      </c>
      <c r="B53" s="19">
        <f t="shared" si="53"/>
        <v>314.95094735628993</v>
      </c>
      <c r="C53" s="19">
        <f t="shared" si="54"/>
        <v>27.226993316706029</v>
      </c>
      <c r="D53" s="19">
        <f t="shared" si="55"/>
        <v>277.24895055225585</v>
      </c>
      <c r="E53" s="19">
        <f t="shared" si="56"/>
        <v>241.66160138755544</v>
      </c>
      <c r="F53" s="19">
        <f t="shared" si="57"/>
        <v>781.46941315445497</v>
      </c>
      <c r="G53" s="19">
        <f t="shared" si="58"/>
        <v>270.81356453214028</v>
      </c>
      <c r="H53" s="3">
        <f t="shared" si="59"/>
        <v>1052.2829776865954</v>
      </c>
      <c r="I53" s="19">
        <f t="shared" si="60"/>
        <v>125.0442746334712</v>
      </c>
      <c r="J53" s="19">
        <f t="shared" si="61"/>
        <v>2018.4086390222153</v>
      </c>
      <c r="K53" s="19">
        <f t="shared" si="62"/>
        <v>10.00354197067775</v>
      </c>
      <c r="L53" s="19">
        <f t="shared" si="63"/>
        <v>0.51150359424825786</v>
      </c>
      <c r="M53" s="19">
        <f t="shared" si="64"/>
        <v>6.453138241050703</v>
      </c>
      <c r="N53" s="19">
        <f t="shared" si="65"/>
        <v>3.0389001353787362</v>
      </c>
    </row>
    <row r="54" spans="1:14" x14ac:dyDescent="0.25">
      <c r="A54" s="1" t="s">
        <v>21</v>
      </c>
      <c r="B54" s="19">
        <f t="shared" si="53"/>
        <v>292.78362714896497</v>
      </c>
      <c r="C54" s="19">
        <f t="shared" si="54"/>
        <v>29.166176632524188</v>
      </c>
      <c r="D54" s="19">
        <f t="shared" si="55"/>
        <v>254.0013373488201</v>
      </c>
      <c r="E54" s="19">
        <f t="shared" si="56"/>
        <v>209.52134291123394</v>
      </c>
      <c r="F54" s="19">
        <f t="shared" si="57"/>
        <v>703.16652756706503</v>
      </c>
      <c r="G54" s="19">
        <f t="shared" si="58"/>
        <v>229.28351012125813</v>
      </c>
      <c r="H54" s="3">
        <f t="shared" si="59"/>
        <v>932.45003768832316</v>
      </c>
      <c r="I54" s="19">
        <f t="shared" si="60"/>
        <v>117.78619468868415</v>
      </c>
      <c r="J54" s="19">
        <f t="shared" si="61"/>
        <v>1816.8629174075165</v>
      </c>
      <c r="K54" s="19">
        <f t="shared" si="62"/>
        <v>9.4228955750947296</v>
      </c>
      <c r="L54" s="19">
        <f t="shared" si="63"/>
        <v>0.40652592176432767</v>
      </c>
      <c r="M54" s="19">
        <f t="shared" si="64"/>
        <v>6.1346023715409892</v>
      </c>
      <c r="N54" s="19">
        <f t="shared" si="65"/>
        <v>2.8817672817894109</v>
      </c>
    </row>
    <row r="55" spans="1:14" x14ac:dyDescent="0.25">
      <c r="A55" s="1" t="s">
        <v>22</v>
      </c>
      <c r="B55" s="19">
        <f t="shared" si="53"/>
        <v>227.24975367344635</v>
      </c>
      <c r="C55" s="19">
        <f t="shared" si="54"/>
        <v>24.046096103320437</v>
      </c>
      <c r="D55" s="19">
        <f t="shared" si="55"/>
        <v>196.45959444148687</v>
      </c>
      <c r="E55" s="19">
        <f t="shared" si="56"/>
        <v>200.39850584837555</v>
      </c>
      <c r="F55" s="19">
        <f t="shared" si="57"/>
        <v>539.02385001804703</v>
      </c>
      <c r="G55" s="19">
        <f t="shared" si="58"/>
        <v>135.94989104925304</v>
      </c>
      <c r="H55" s="3">
        <f t="shared" si="59"/>
        <v>674.97374106730012</v>
      </c>
      <c r="I55" s="19">
        <f t="shared" si="60"/>
        <v>96.169161136459948</v>
      </c>
      <c r="J55" s="19">
        <f t="shared" si="61"/>
        <v>1403.9097781478511</v>
      </c>
      <c r="K55" s="19">
        <f t="shared" si="62"/>
        <v>7.6935328909167833</v>
      </c>
      <c r="L55" s="19">
        <f t="shared" si="63"/>
        <v>0.35900561263753838</v>
      </c>
      <c r="M55" s="19">
        <f t="shared" si="64"/>
        <v>4.9143952279518972</v>
      </c>
      <c r="N55" s="19">
        <f t="shared" si="65"/>
        <v>2.420132050327346</v>
      </c>
    </row>
    <row r="56" spans="1:14" x14ac:dyDescent="0.25">
      <c r="A56" s="1" t="s">
        <v>23</v>
      </c>
      <c r="B56" s="19">
        <f t="shared" si="53"/>
        <v>226.91197766925171</v>
      </c>
      <c r="C56" s="19">
        <f t="shared" si="54"/>
        <v>26.028113199880721</v>
      </c>
      <c r="D56" s="19">
        <f t="shared" si="55"/>
        <v>227.08977474283239</v>
      </c>
      <c r="E56" s="19">
        <f t="shared" si="56"/>
        <v>238.72744956578319</v>
      </c>
      <c r="F56" s="19">
        <f t="shared" si="57"/>
        <v>380.316959482936</v>
      </c>
      <c r="G56" s="19">
        <f t="shared" si="58"/>
        <v>58.222029211500207</v>
      </c>
      <c r="H56" s="3">
        <f t="shared" si="59"/>
        <v>438.53898869443617</v>
      </c>
      <c r="I56" s="19">
        <f t="shared" si="60"/>
        <v>92.271394897439919</v>
      </c>
      <c r="J56" s="19">
        <f t="shared" si="61"/>
        <v>1234.8042745540279</v>
      </c>
      <c r="K56" s="19">
        <f t="shared" si="62"/>
        <v>7.3817115917952068</v>
      </c>
      <c r="L56" s="19">
        <f t="shared" si="63"/>
        <v>0.58102843843198182</v>
      </c>
      <c r="M56" s="19">
        <f t="shared" si="64"/>
        <v>4.2896490291857692</v>
      </c>
      <c r="N56" s="19">
        <f t="shared" si="65"/>
        <v>2.5110341241774496</v>
      </c>
    </row>
    <row r="57" spans="1:14" x14ac:dyDescent="0.25">
      <c r="A57" s="1" t="s">
        <v>24</v>
      </c>
      <c r="B57" s="19">
        <f t="shared" si="53"/>
        <v>264.95429276158342</v>
      </c>
      <c r="C57" s="19">
        <f t="shared" si="54"/>
        <v>36.341031072344379</v>
      </c>
      <c r="D57" s="19">
        <f t="shared" si="55"/>
        <v>210.73668401067098</v>
      </c>
      <c r="E57" s="19">
        <f t="shared" si="56"/>
        <v>180.32727996989945</v>
      </c>
      <c r="F57" s="19">
        <f t="shared" si="57"/>
        <v>466.81296644544</v>
      </c>
      <c r="G57" s="19">
        <f t="shared" si="58"/>
        <v>101.27600810873072</v>
      </c>
      <c r="H57" s="3">
        <f t="shared" si="59"/>
        <v>568.0889745541707</v>
      </c>
      <c r="I57" s="19">
        <f t="shared" si="60"/>
        <v>102.20720521019646</v>
      </c>
      <c r="J57" s="19">
        <f t="shared" si="61"/>
        <v>1346.3023138729616</v>
      </c>
      <c r="K57" s="19">
        <f t="shared" si="62"/>
        <v>8.1765764168157222</v>
      </c>
      <c r="L57" s="19">
        <f t="shared" si="63"/>
        <v>0.77775815148970373</v>
      </c>
      <c r="M57" s="19">
        <f t="shared" si="64"/>
        <v>4.3429411641937987</v>
      </c>
      <c r="N57" s="19">
        <f t="shared" si="65"/>
        <v>3.0558771011322134</v>
      </c>
    </row>
    <row r="58" spans="1:14" x14ac:dyDescent="0.25">
      <c r="A58" s="1" t="s">
        <v>25</v>
      </c>
      <c r="B58" s="19">
        <f t="shared" si="53"/>
        <v>281.89418448151071</v>
      </c>
      <c r="C58" s="19">
        <f t="shared" si="54"/>
        <v>53.84431121250627</v>
      </c>
      <c r="D58" s="19">
        <f t="shared" si="55"/>
        <v>269.67170781217106</v>
      </c>
      <c r="E58" s="19">
        <f t="shared" si="56"/>
        <v>123.03004023618499</v>
      </c>
      <c r="F58" s="19">
        <f t="shared" si="57"/>
        <v>704.34384328227497</v>
      </c>
      <c r="G58" s="19">
        <f t="shared" si="58"/>
        <v>160.98760089858544</v>
      </c>
      <c r="H58" s="3">
        <f t="shared" si="59"/>
        <v>865.33144418086033</v>
      </c>
      <c r="I58" s="19">
        <f t="shared" si="60"/>
        <v>121.01520160332826</v>
      </c>
      <c r="J58" s="19">
        <f t="shared" si="61"/>
        <v>1695.4244459200227</v>
      </c>
      <c r="K58" s="19">
        <f t="shared" si="62"/>
        <v>9.6812161282663549</v>
      </c>
      <c r="L58" s="19">
        <f t="shared" si="63"/>
        <v>0.79520651681598986</v>
      </c>
      <c r="M58" s="19">
        <f t="shared" si="64"/>
        <v>4.5267349399935135</v>
      </c>
      <c r="N58" s="19">
        <f t="shared" si="65"/>
        <v>4.3592746714567552</v>
      </c>
    </row>
    <row r="61" spans="1:14" x14ac:dyDescent="0.25">
      <c r="B61" s="10">
        <v>1500</v>
      </c>
      <c r="C61" s="10">
        <v>229</v>
      </c>
      <c r="D61" s="10">
        <v>596</v>
      </c>
      <c r="E61" s="10">
        <v>945</v>
      </c>
      <c r="F61">
        <v>1112</v>
      </c>
      <c r="G61" s="10">
        <v>125</v>
      </c>
    </row>
    <row r="62" spans="1:14" x14ac:dyDescent="0.25">
      <c r="A62" s="1"/>
      <c r="B62" s="1" t="s">
        <v>1</v>
      </c>
      <c r="C62" s="1" t="s">
        <v>2</v>
      </c>
      <c r="D62" s="1" t="s">
        <v>62</v>
      </c>
      <c r="E62" s="1" t="s">
        <v>63</v>
      </c>
      <c r="F62" s="1" t="s">
        <v>4</v>
      </c>
      <c r="G62" s="1" t="s">
        <v>7</v>
      </c>
    </row>
    <row r="63" spans="1:14" x14ac:dyDescent="0.25">
      <c r="A63" s="1" t="s">
        <v>14</v>
      </c>
      <c r="B63" s="7">
        <f t="shared" ref="B63:B74" si="66">+B17*R32/B$61</f>
        <v>0.17341899696738944</v>
      </c>
      <c r="C63" s="7">
        <f t="shared" ref="C63:C74" si="67">+C17*S32/C$61</f>
        <v>0.28571373058694882</v>
      </c>
      <c r="D63" s="7">
        <f t="shared" ref="D63:D74" si="68">+D17*T32/D$61</f>
        <v>0.52083284250643402</v>
      </c>
      <c r="E63" s="7">
        <f t="shared" ref="E63:E74" si="69">+E17*U32/E$61</f>
        <v>0.11484846860770485</v>
      </c>
      <c r="F63" s="7">
        <f t="shared" ref="F63:F74" si="70">+F17*V32/E$61</f>
        <v>0.74962698685012796</v>
      </c>
      <c r="G63" s="7">
        <f t="shared" ref="G63:G74" si="71">+I17*Y32/G$61</f>
        <v>1.0120318006861999</v>
      </c>
    </row>
    <row r="64" spans="1:14" x14ac:dyDescent="0.25">
      <c r="A64" s="1" t="s">
        <v>15</v>
      </c>
      <c r="B64" s="7">
        <f t="shared" si="66"/>
        <v>0.15297009925332139</v>
      </c>
      <c r="C64" s="7">
        <f t="shared" si="67"/>
        <v>0.25402155730657028</v>
      </c>
      <c r="D64" s="7">
        <f t="shared" si="68"/>
        <v>0.50532441293639352</v>
      </c>
      <c r="E64" s="7">
        <f t="shared" si="69"/>
        <v>0.11713710416124549</v>
      </c>
      <c r="F64" s="7">
        <f t="shared" si="70"/>
        <v>0.7841619516484688</v>
      </c>
      <c r="G64" s="7">
        <f t="shared" si="71"/>
        <v>0.99407206473425103</v>
      </c>
    </row>
    <row r="65" spans="1:7" x14ac:dyDescent="0.25">
      <c r="A65" s="1" t="s">
        <v>16</v>
      </c>
      <c r="B65" s="7">
        <f t="shared" si="66"/>
        <v>0.15991772293301221</v>
      </c>
      <c r="C65" s="7">
        <f t="shared" si="67"/>
        <v>0.19254272769128877</v>
      </c>
      <c r="D65" s="7">
        <f t="shared" si="68"/>
        <v>0.49256560953741146</v>
      </c>
      <c r="E65" s="7">
        <f t="shared" si="69"/>
        <v>0.13582404514887672</v>
      </c>
      <c r="F65" s="7">
        <f t="shared" si="70"/>
        <v>0.76194558286619252</v>
      </c>
      <c r="G65" s="7">
        <f t="shared" si="71"/>
        <v>1.0102951195387551</v>
      </c>
    </row>
    <row r="66" spans="1:7" x14ac:dyDescent="0.25">
      <c r="A66" s="1" t="s">
        <v>17</v>
      </c>
      <c r="B66" s="7">
        <f t="shared" si="66"/>
        <v>0.14711198562508734</v>
      </c>
      <c r="C66" s="7">
        <f t="shared" si="67"/>
        <v>0.14679564680643836</v>
      </c>
      <c r="D66" s="7">
        <f t="shared" si="68"/>
        <v>0.45036238751751034</v>
      </c>
      <c r="E66" s="7">
        <f t="shared" si="69"/>
        <v>0.13899478796692269</v>
      </c>
      <c r="F66" s="7">
        <f t="shared" si="70"/>
        <v>0.75711620264517032</v>
      </c>
      <c r="G66" s="7">
        <f t="shared" si="71"/>
        <v>1.0035140700142644</v>
      </c>
    </row>
    <row r="67" spans="1:7" x14ac:dyDescent="0.25">
      <c r="A67" s="1" t="s">
        <v>18</v>
      </c>
      <c r="B67" s="7">
        <f t="shared" si="66"/>
        <v>0.15685125380466833</v>
      </c>
      <c r="C67" s="7">
        <f t="shared" si="67"/>
        <v>0.12512010395227222</v>
      </c>
      <c r="D67" s="7">
        <f t="shared" si="68"/>
        <v>0.35505602625910276</v>
      </c>
      <c r="E67" s="7">
        <f t="shared" si="69"/>
        <v>0.15885093655925586</v>
      </c>
      <c r="F67" s="7">
        <f t="shared" si="70"/>
        <v>0.82332467816989419</v>
      </c>
      <c r="G67" s="7">
        <f t="shared" si="71"/>
        <v>0.99910031649879105</v>
      </c>
    </row>
    <row r="68" spans="1:7" x14ac:dyDescent="0.25">
      <c r="A68" s="1" t="s">
        <v>19</v>
      </c>
      <c r="B68" s="7">
        <f t="shared" si="66"/>
        <v>0.19079964094892962</v>
      </c>
      <c r="C68" s="7">
        <f t="shared" si="67"/>
        <v>0.11964631546081145</v>
      </c>
      <c r="D68" s="7">
        <f t="shared" si="68"/>
        <v>0.41880918282833629</v>
      </c>
      <c r="E68" s="7">
        <f t="shared" si="69"/>
        <v>0.229122179112278</v>
      </c>
      <c r="F68" s="7">
        <f t="shared" si="70"/>
        <v>0.8499288856395365</v>
      </c>
      <c r="G68" s="7">
        <f t="shared" si="71"/>
        <v>1.0365212291218129</v>
      </c>
    </row>
    <row r="69" spans="1:7" x14ac:dyDescent="0.25">
      <c r="A69" s="1" t="s">
        <v>20</v>
      </c>
      <c r="B69" s="7">
        <f t="shared" si="66"/>
        <v>0.20996729823752663</v>
      </c>
      <c r="C69" s="7">
        <f t="shared" si="67"/>
        <v>0.11889516732186038</v>
      </c>
      <c r="D69" s="7">
        <f t="shared" si="68"/>
        <v>0.46518280294002662</v>
      </c>
      <c r="E69" s="7">
        <f t="shared" si="69"/>
        <v>0.25572656231487345</v>
      </c>
      <c r="F69" s="7">
        <f t="shared" si="70"/>
        <v>0.82695175995180425</v>
      </c>
      <c r="G69" s="7">
        <f t="shared" si="71"/>
        <v>1.0003541970677696</v>
      </c>
    </row>
    <row r="70" spans="1:7" x14ac:dyDescent="0.25">
      <c r="A70" s="1" t="s">
        <v>21</v>
      </c>
      <c r="B70" s="7">
        <f t="shared" si="66"/>
        <v>0.19518908476597666</v>
      </c>
      <c r="C70" s="7">
        <f t="shared" si="67"/>
        <v>0.12736321673591347</v>
      </c>
      <c r="D70" s="7">
        <f t="shared" si="68"/>
        <v>0.42617674051815452</v>
      </c>
      <c r="E70" s="7">
        <f t="shared" si="69"/>
        <v>0.22171570678437455</v>
      </c>
      <c r="F70" s="7">
        <f t="shared" si="70"/>
        <v>0.74409156356303174</v>
      </c>
      <c r="G70" s="7">
        <f t="shared" si="71"/>
        <v>0.94228955750947319</v>
      </c>
    </row>
    <row r="71" spans="1:7" x14ac:dyDescent="0.25">
      <c r="A71" s="1" t="s">
        <v>22</v>
      </c>
      <c r="B71" s="7">
        <f t="shared" si="66"/>
        <v>0.15149983578229756</v>
      </c>
      <c r="C71" s="7">
        <f t="shared" si="67"/>
        <v>0.10500478647738182</v>
      </c>
      <c r="D71" s="7">
        <f t="shared" si="68"/>
        <v>0.32963019201591759</v>
      </c>
      <c r="E71" s="7">
        <f t="shared" si="69"/>
        <v>0.21206191095066196</v>
      </c>
      <c r="F71" s="7">
        <f t="shared" si="70"/>
        <v>0.57039560848470583</v>
      </c>
      <c r="G71" s="7">
        <f t="shared" si="71"/>
        <v>0.76935328909167955</v>
      </c>
    </row>
    <row r="72" spans="1:7" x14ac:dyDescent="0.25">
      <c r="A72" s="1" t="s">
        <v>23</v>
      </c>
      <c r="B72" s="7">
        <f t="shared" si="66"/>
        <v>0.15127465177950114</v>
      </c>
      <c r="C72" s="7">
        <f t="shared" si="67"/>
        <v>0.11365988296891144</v>
      </c>
      <c r="D72" s="7">
        <f t="shared" si="68"/>
        <v>0.38102311198461808</v>
      </c>
      <c r="E72" s="7">
        <f t="shared" si="69"/>
        <v>0.25262163975215152</v>
      </c>
      <c r="F72" s="7">
        <f t="shared" si="70"/>
        <v>0.40245180897665184</v>
      </c>
      <c r="G72" s="7">
        <f t="shared" si="71"/>
        <v>0.73817115917951936</v>
      </c>
    </row>
    <row r="73" spans="1:7" x14ac:dyDescent="0.25">
      <c r="A73" s="1" t="s">
        <v>24</v>
      </c>
      <c r="B73" s="7">
        <f t="shared" si="66"/>
        <v>0.17663619517438894</v>
      </c>
      <c r="C73" s="7">
        <f t="shared" si="67"/>
        <v>0.15869445883119815</v>
      </c>
      <c r="D73" s="7">
        <f t="shared" si="68"/>
        <v>0.35358504028636073</v>
      </c>
      <c r="E73" s="7">
        <f t="shared" si="69"/>
        <v>0.19082251848666609</v>
      </c>
      <c r="F73" s="7">
        <f t="shared" si="70"/>
        <v>0.49398197507453967</v>
      </c>
      <c r="G73" s="7">
        <f t="shared" si="71"/>
        <v>0.81765764168157173</v>
      </c>
    </row>
    <row r="74" spans="1:7" x14ac:dyDescent="0.25">
      <c r="A74" s="1" t="s">
        <v>25</v>
      </c>
      <c r="B74" s="7">
        <f t="shared" si="66"/>
        <v>0.18792945632100713</v>
      </c>
      <c r="C74" s="7">
        <f t="shared" si="67"/>
        <v>0.23512799656116276</v>
      </c>
      <c r="D74" s="7">
        <f t="shared" si="68"/>
        <v>0.45246930840968297</v>
      </c>
      <c r="E74" s="7">
        <f t="shared" si="69"/>
        <v>0.13019051876844973</v>
      </c>
      <c r="F74" s="7">
        <f t="shared" si="70"/>
        <v>0.74533740029870366</v>
      </c>
      <c r="G74" s="7">
        <f t="shared" si="71"/>
        <v>0.96812161282662612</v>
      </c>
    </row>
    <row r="75" spans="1:7" x14ac:dyDescent="0.25">
      <c r="B75" s="13">
        <f>+AVERAGE(B63:B74)</f>
        <v>0.1711305184660922</v>
      </c>
      <c r="C75" s="13">
        <f t="shared" ref="C75:G75" si="72">+AVERAGE(C63:C74)</f>
        <v>0.16521546589172983</v>
      </c>
      <c r="D75" s="13">
        <f t="shared" si="72"/>
        <v>0.42925147147832909</v>
      </c>
      <c r="E75" s="13">
        <f t="shared" ref="E75" si="73">+AVERAGE(E63:E74)</f>
        <v>0.17982636488445505</v>
      </c>
      <c r="F75" s="13">
        <f t="shared" si="72"/>
        <v>0.70910953368073548</v>
      </c>
      <c r="G75" s="13">
        <f t="shared" si="72"/>
        <v>0.94095683816255959</v>
      </c>
    </row>
  </sheetData>
  <mergeCells count="1">
    <mergeCell ref="Q15:X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8:Q11"/>
  <sheetViews>
    <sheetView workbookViewId="0">
      <selection activeCell="K29" sqref="K29"/>
    </sheetView>
  </sheetViews>
  <sheetFormatPr baseColWidth="10" defaultRowHeight="15" x14ac:dyDescent="0.25"/>
  <sheetData>
    <row r="8" spans="4:17" x14ac:dyDescent="0.25">
      <c r="D8" s="1" t="s">
        <v>31</v>
      </c>
      <c r="E8" s="1" t="s">
        <v>1</v>
      </c>
      <c r="F8" s="1" t="s">
        <v>2</v>
      </c>
      <c r="G8" s="1" t="s">
        <v>64</v>
      </c>
      <c r="H8" s="1" t="s">
        <v>65</v>
      </c>
      <c r="I8" s="1" t="s">
        <v>4</v>
      </c>
      <c r="L8" s="1" t="s">
        <v>30</v>
      </c>
      <c r="M8" s="1" t="s">
        <v>1</v>
      </c>
      <c r="N8" s="1" t="s">
        <v>2</v>
      </c>
      <c r="O8" s="1" t="s">
        <v>64</v>
      </c>
      <c r="P8" s="1" t="s">
        <v>65</v>
      </c>
      <c r="Q8" s="1" t="s">
        <v>4</v>
      </c>
    </row>
    <row r="9" spans="4:17" x14ac:dyDescent="0.25">
      <c r="D9" s="14">
        <v>0.3</v>
      </c>
      <c r="E9" s="7">
        <f>+'0.3'!R29</f>
        <v>0.15059603881687236</v>
      </c>
      <c r="F9" s="7">
        <f>+'0.3'!S29</f>
        <v>0.15671484634139257</v>
      </c>
      <c r="G9" s="7">
        <f>+'0.3'!T29</f>
        <v>0.388602575896214</v>
      </c>
      <c r="H9" s="7">
        <f>+'0.3'!U29</f>
        <v>0.14108329659840607</v>
      </c>
      <c r="I9" s="7">
        <f>+'0.3'!V29</f>
        <v>0.66913728945413808</v>
      </c>
      <c r="L9" s="14">
        <v>0.3</v>
      </c>
      <c r="M9" s="7">
        <f>'0.3'!B75</f>
        <v>0.14875826085046123</v>
      </c>
      <c r="N9" s="7">
        <f>'0.3'!C75</f>
        <v>0.15556892171029216</v>
      </c>
      <c r="O9" s="7">
        <f>'0.3'!D75</f>
        <v>0.36022591664519665</v>
      </c>
      <c r="P9" s="7">
        <f>'0.3'!E75</f>
        <v>0.13860114174552499</v>
      </c>
      <c r="Q9" s="7">
        <f>'0.3'!F75</f>
        <v>0.66913728945413808</v>
      </c>
    </row>
    <row r="10" spans="4:17" x14ac:dyDescent="0.25">
      <c r="D10" s="14">
        <v>1</v>
      </c>
      <c r="E10" s="7">
        <f>'1.0'!R29</f>
        <v>0.17241793658256177</v>
      </c>
      <c r="F10" s="7">
        <f>'1.0'!S29</f>
        <v>0.1771507898530009</v>
      </c>
      <c r="G10" s="7">
        <f>'1.0'!T29</f>
        <v>0.43822204845491974</v>
      </c>
      <c r="H10" s="7">
        <f>'1.0'!U29</f>
        <v>0.19594002879851632</v>
      </c>
      <c r="I10" s="7">
        <f>'1.0'!V29</f>
        <v>0.70810973550645129</v>
      </c>
      <c r="L10" s="14">
        <v>1</v>
      </c>
      <c r="M10" s="7">
        <f>+'1.0'!B75</f>
        <v>0.16218933704985997</v>
      </c>
      <c r="N10" s="7">
        <f>+'1.0'!C75</f>
        <v>0.16754320989889351</v>
      </c>
      <c r="O10" s="7">
        <f>+'1.0'!D75</f>
        <v>0.42402869456839548</v>
      </c>
      <c r="P10" s="7">
        <f>+'1.0'!E75</f>
        <v>0.16238990346146784</v>
      </c>
      <c r="Q10" s="7">
        <f>+'1.0'!F75</f>
        <v>0.83324658823616271</v>
      </c>
    </row>
    <row r="11" spans="4:17" x14ac:dyDescent="0.25">
      <c r="D11" s="14">
        <v>5</v>
      </c>
      <c r="E11" s="7">
        <f>+'5.0'!R29</f>
        <v>0.2204996801466057</v>
      </c>
      <c r="F11" s="7">
        <f>+'5.0'!S29</f>
        <v>0.19726176841601542</v>
      </c>
      <c r="G11" s="7">
        <f>+'5.0'!T29</f>
        <v>0.51739709357700481</v>
      </c>
      <c r="H11" s="7">
        <f>+'5.0'!U29</f>
        <v>0.25150960037700948</v>
      </c>
      <c r="I11" s="7">
        <f>+'5.0'!V29</f>
        <v>0.60261556594271148</v>
      </c>
      <c r="L11" s="14">
        <v>5</v>
      </c>
      <c r="M11" s="7">
        <f>+'5.0'!B75</f>
        <v>0.1711305184660922</v>
      </c>
      <c r="N11" s="7">
        <f>+'5.0'!C75</f>
        <v>0.16521546589172983</v>
      </c>
      <c r="O11" s="7">
        <f>+'5.0'!D75</f>
        <v>0.42925147147832909</v>
      </c>
      <c r="P11" s="7">
        <f>+'5.0'!E75</f>
        <v>0.17982636488445505</v>
      </c>
      <c r="Q11" s="7">
        <f>+'5.0'!F75</f>
        <v>0.70910953368073548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25"/>
  <sheetViews>
    <sheetView tabSelected="1" topLeftCell="K49" workbookViewId="0">
      <selection activeCell="T52" sqref="T52"/>
    </sheetView>
  </sheetViews>
  <sheetFormatPr baseColWidth="10" defaultRowHeight="15" x14ac:dyDescent="0.25"/>
  <sheetData>
    <row r="2" spans="2:15" ht="15.75" thickBot="1" x14ac:dyDescent="0.3"/>
    <row r="3" spans="2:15" ht="15.75" thickBot="1" x14ac:dyDescent="0.3">
      <c r="B3" s="67" t="s">
        <v>70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9"/>
    </row>
    <row r="4" spans="2:15" ht="15.75" thickBot="1" x14ac:dyDescent="0.3">
      <c r="B4" s="29" t="s">
        <v>26</v>
      </c>
      <c r="C4" s="30" t="s">
        <v>1</v>
      </c>
      <c r="D4" s="30" t="s">
        <v>2</v>
      </c>
      <c r="E4" s="30" t="s">
        <v>62</v>
      </c>
      <c r="F4" s="30" t="s">
        <v>63</v>
      </c>
      <c r="G4" s="30" t="s">
        <v>4</v>
      </c>
      <c r="H4" s="30" t="s">
        <v>5</v>
      </c>
      <c r="I4" s="42" t="s">
        <v>6</v>
      </c>
      <c r="J4" s="30" t="s">
        <v>7</v>
      </c>
      <c r="K4" s="30" t="s">
        <v>8</v>
      </c>
      <c r="L4" s="30" t="s">
        <v>9</v>
      </c>
      <c r="M4" s="30" t="s">
        <v>10</v>
      </c>
      <c r="N4" s="30" t="s">
        <v>11</v>
      </c>
      <c r="O4" s="31" t="s">
        <v>12</v>
      </c>
    </row>
    <row r="5" spans="2:15" x14ac:dyDescent="0.25">
      <c r="B5" s="25" t="s">
        <v>14</v>
      </c>
      <c r="C5" s="45">
        <v>213.93525236111199</v>
      </c>
      <c r="D5" s="45">
        <v>64.429996748411895</v>
      </c>
      <c r="E5" s="45">
        <v>268.52428655004599</v>
      </c>
      <c r="F5" s="45">
        <v>83.618068518518498</v>
      </c>
      <c r="G5" s="45">
        <v>671.58055555555597</v>
      </c>
      <c r="H5" s="45">
        <v>350.69618455157899</v>
      </c>
      <c r="I5" s="46">
        <f>+G5+H5</f>
        <v>1022.276740107135</v>
      </c>
      <c r="J5" s="45">
        <v>125</v>
      </c>
      <c r="K5" s="45">
        <v>1757.7842592592599</v>
      </c>
      <c r="L5" s="45">
        <v>10</v>
      </c>
      <c r="M5" s="45">
        <v>0.296296296296296</v>
      </c>
      <c r="N5" s="45">
        <v>4.8842592592592604</v>
      </c>
      <c r="O5" s="47">
        <v>4.8194444444444402</v>
      </c>
    </row>
    <row r="6" spans="2:15" x14ac:dyDescent="0.25">
      <c r="B6" s="26" t="s">
        <v>15</v>
      </c>
      <c r="C6" s="19">
        <v>190.815901296296</v>
      </c>
      <c r="D6" s="19">
        <v>51.815718505670297</v>
      </c>
      <c r="E6" s="19">
        <v>256.28328651768499</v>
      </c>
      <c r="F6" s="19">
        <v>86.516507453703596</v>
      </c>
      <c r="G6" s="19">
        <v>744.32685185185198</v>
      </c>
      <c r="H6" s="19">
        <v>318.93761521527802</v>
      </c>
      <c r="I6" s="3">
        <f t="shared" ref="I6:I16" si="0">+G6+H6</f>
        <v>1063.26446706713</v>
      </c>
      <c r="J6" s="19">
        <v>125</v>
      </c>
      <c r="K6" s="19">
        <v>1753.69583333333</v>
      </c>
      <c r="L6" s="19">
        <v>10</v>
      </c>
      <c r="M6" s="19">
        <v>0.30555555555555602</v>
      </c>
      <c r="N6" s="19">
        <v>5.0879629629629601</v>
      </c>
      <c r="O6" s="41">
        <v>4.6064814814814801</v>
      </c>
    </row>
    <row r="7" spans="2:15" x14ac:dyDescent="0.25">
      <c r="B7" s="26" t="s">
        <v>16</v>
      </c>
      <c r="C7" s="19">
        <v>204.29980875000001</v>
      </c>
      <c r="D7" s="19">
        <v>36.641816572255699</v>
      </c>
      <c r="E7" s="19">
        <v>277.81417741009301</v>
      </c>
      <c r="F7" s="19">
        <v>102.753688518519</v>
      </c>
      <c r="G7" s="19">
        <v>693.417592592593</v>
      </c>
      <c r="H7" s="19">
        <v>285.03034639361601</v>
      </c>
      <c r="I7" s="3">
        <f t="shared" si="0"/>
        <v>978.44793898620901</v>
      </c>
      <c r="J7" s="19">
        <v>125</v>
      </c>
      <c r="K7" s="19">
        <v>1704.9574074074101</v>
      </c>
      <c r="L7" s="19">
        <v>10</v>
      </c>
      <c r="M7" s="19">
        <v>0.23148148148148101</v>
      </c>
      <c r="N7" s="19">
        <v>6.5370370370370399</v>
      </c>
      <c r="O7" s="41">
        <v>3.2314814814814801</v>
      </c>
    </row>
    <row r="8" spans="2:15" x14ac:dyDescent="0.25">
      <c r="B8" s="26" t="s">
        <v>17</v>
      </c>
      <c r="C8" s="19">
        <v>177.62871694444499</v>
      </c>
      <c r="D8" s="19">
        <v>24.753253028205101</v>
      </c>
      <c r="E8" s="19">
        <v>261.75266437564898</v>
      </c>
      <c r="F8" s="19">
        <v>102.800749861111</v>
      </c>
      <c r="G8" s="19">
        <v>705.62777777777796</v>
      </c>
      <c r="H8" s="19">
        <v>291.81647792240699</v>
      </c>
      <c r="I8" s="3">
        <f t="shared" si="0"/>
        <v>997.44425570018495</v>
      </c>
      <c r="J8" s="19">
        <v>125</v>
      </c>
      <c r="K8" s="19">
        <v>1669.37962962963</v>
      </c>
      <c r="L8" s="19">
        <v>10</v>
      </c>
      <c r="M8" s="19">
        <v>0.21296296296296299</v>
      </c>
      <c r="N8" s="19">
        <v>7.2314814814814801</v>
      </c>
      <c r="O8" s="41">
        <v>2.5555555555555598</v>
      </c>
    </row>
    <row r="9" spans="2:15" x14ac:dyDescent="0.25">
      <c r="B9" s="26" t="s">
        <v>18</v>
      </c>
      <c r="C9" s="19">
        <v>194.66581958333299</v>
      </c>
      <c r="D9" s="19">
        <v>23.0295962689815</v>
      </c>
      <c r="E9" s="19">
        <v>176.901350160741</v>
      </c>
      <c r="F9" s="19">
        <v>108.56037736111099</v>
      </c>
      <c r="G9" s="19">
        <v>761.58703703703702</v>
      </c>
      <c r="H9" s="19">
        <v>385.92712942833299</v>
      </c>
      <c r="I9" s="3">
        <f t="shared" si="0"/>
        <v>1147.51416646537</v>
      </c>
      <c r="J9" s="19">
        <v>125</v>
      </c>
      <c r="K9" s="19">
        <v>1755.6712962962999</v>
      </c>
      <c r="L9" s="19">
        <v>10</v>
      </c>
      <c r="M9" s="19">
        <v>0.33796296296296302</v>
      </c>
      <c r="N9" s="19">
        <v>6.9583333333333304</v>
      </c>
      <c r="O9" s="41">
        <v>2.7037037037037002</v>
      </c>
    </row>
    <row r="10" spans="2:15" x14ac:dyDescent="0.25">
      <c r="B10" s="26" t="s">
        <v>19</v>
      </c>
      <c r="C10" s="19">
        <v>236.376245092592</v>
      </c>
      <c r="D10" s="19">
        <v>21.967865258404601</v>
      </c>
      <c r="E10" s="19">
        <v>199.666159583796</v>
      </c>
      <c r="F10" s="19">
        <v>142.132235324074</v>
      </c>
      <c r="G10" s="19">
        <v>741.32685185185198</v>
      </c>
      <c r="H10" s="19">
        <v>485.07694458703702</v>
      </c>
      <c r="I10" s="3">
        <f t="shared" si="0"/>
        <v>1226.403796438889</v>
      </c>
      <c r="J10" s="19">
        <v>125</v>
      </c>
      <c r="K10" s="19">
        <v>1931.5462962962999</v>
      </c>
      <c r="L10" s="19">
        <v>10</v>
      </c>
      <c r="M10" s="19">
        <v>0.35648148148148101</v>
      </c>
      <c r="N10" s="19">
        <v>6.9212962962963003</v>
      </c>
      <c r="O10" s="41">
        <v>2.7222222222222201</v>
      </c>
    </row>
    <row r="11" spans="2:15" x14ac:dyDescent="0.25">
      <c r="B11" s="26" t="s">
        <v>20</v>
      </c>
      <c r="C11" s="19">
        <v>269.42506513888901</v>
      </c>
      <c r="D11" s="19">
        <v>25.418466539886101</v>
      </c>
      <c r="E11" s="19">
        <v>241.77142365416699</v>
      </c>
      <c r="F11" s="19">
        <v>155.80636949074099</v>
      </c>
      <c r="G11" s="19">
        <v>745.07500000000005</v>
      </c>
      <c r="H11" s="19">
        <v>505.411579480093</v>
      </c>
      <c r="I11" s="3">
        <f t="shared" si="0"/>
        <v>1250.486579480093</v>
      </c>
      <c r="J11" s="19">
        <v>125</v>
      </c>
      <c r="K11" s="19">
        <v>2047.9078703703699</v>
      </c>
      <c r="L11" s="19">
        <v>10</v>
      </c>
      <c r="M11" s="19">
        <v>0.27314814814814797</v>
      </c>
      <c r="N11" s="19">
        <v>6.8611111111111098</v>
      </c>
      <c r="O11" s="41">
        <v>2.86574074074074</v>
      </c>
    </row>
    <row r="12" spans="2:15" x14ac:dyDescent="0.25">
      <c r="B12" s="26" t="s">
        <v>21</v>
      </c>
      <c r="C12" s="19">
        <v>260.95832921296301</v>
      </c>
      <c r="D12" s="19">
        <v>28.2931605719278</v>
      </c>
      <c r="E12" s="19">
        <v>216.09660889814799</v>
      </c>
      <c r="F12" s="19">
        <v>151.98000101851801</v>
      </c>
      <c r="G12" s="19">
        <v>747.58611111111099</v>
      </c>
      <c r="H12" s="19">
        <v>441.28254631597201</v>
      </c>
      <c r="I12" s="3">
        <f t="shared" si="0"/>
        <v>1188.868657427083</v>
      </c>
      <c r="J12" s="19">
        <v>125</v>
      </c>
      <c r="K12" s="19">
        <v>1951.19675925926</v>
      </c>
      <c r="L12" s="19">
        <v>10</v>
      </c>
      <c r="M12" s="19">
        <v>0.19907407407407399</v>
      </c>
      <c r="N12" s="19">
        <v>6.9537037037036997</v>
      </c>
      <c r="O12" s="41">
        <v>2.8472222222222201</v>
      </c>
    </row>
    <row r="13" spans="2:15" x14ac:dyDescent="0.25">
      <c r="B13" s="26" t="s">
        <v>22</v>
      </c>
      <c r="C13" s="19">
        <v>237.452747916666</v>
      </c>
      <c r="D13" s="19">
        <v>27.994527080929601</v>
      </c>
      <c r="E13" s="19">
        <v>183.78597957685199</v>
      </c>
      <c r="F13" s="19">
        <v>200.21118814814801</v>
      </c>
      <c r="G13" s="19">
        <v>810.16388888888901</v>
      </c>
      <c r="H13" s="19">
        <v>300.46435727546401</v>
      </c>
      <c r="I13" s="3">
        <f t="shared" si="0"/>
        <v>1110.628246164353</v>
      </c>
      <c r="J13" s="19">
        <v>125</v>
      </c>
      <c r="K13" s="19">
        <v>1865.07268518519</v>
      </c>
      <c r="L13" s="19">
        <v>10</v>
      </c>
      <c r="M13" s="19">
        <v>0.23611111111111099</v>
      </c>
      <c r="N13" s="19">
        <v>6.8101851851851896</v>
      </c>
      <c r="O13" s="41">
        <v>2.9537037037037002</v>
      </c>
    </row>
    <row r="14" spans="2:15" x14ac:dyDescent="0.25">
      <c r="B14" s="26" t="s">
        <v>23</v>
      </c>
      <c r="C14" s="19">
        <v>246.477402037037</v>
      </c>
      <c r="D14" s="19">
        <v>33.628900509461999</v>
      </c>
      <c r="E14" s="19">
        <v>213.351044389815</v>
      </c>
      <c r="F14" s="19">
        <v>209.893023194444</v>
      </c>
      <c r="G14" s="19">
        <v>804.78673959962896</v>
      </c>
      <c r="H14" s="19">
        <v>112.88463976939801</v>
      </c>
      <c r="I14" s="3">
        <f t="shared" si="0"/>
        <v>917.67137936902691</v>
      </c>
      <c r="J14" s="19">
        <v>125</v>
      </c>
      <c r="K14" s="19">
        <v>1726.0217592592601</v>
      </c>
      <c r="L14" s="19">
        <v>10</v>
      </c>
      <c r="M14" s="19">
        <v>0.26388888888888901</v>
      </c>
      <c r="N14" s="19">
        <v>6.3842592592592604</v>
      </c>
      <c r="O14" s="41">
        <v>3.3518518518518499</v>
      </c>
    </row>
    <row r="15" spans="2:15" x14ac:dyDescent="0.25">
      <c r="B15" s="26" t="s">
        <v>24</v>
      </c>
      <c r="C15" s="19">
        <v>256.00551782407399</v>
      </c>
      <c r="D15" s="19">
        <v>40.330576899923599</v>
      </c>
      <c r="E15" s="19">
        <v>201.610646534815</v>
      </c>
      <c r="F15" s="19">
        <v>161.50910597222199</v>
      </c>
      <c r="G15" s="19">
        <v>769.07754717268494</v>
      </c>
      <c r="H15" s="19">
        <v>166.37957263089299</v>
      </c>
      <c r="I15" s="3">
        <f t="shared" si="0"/>
        <v>935.45711980357794</v>
      </c>
      <c r="J15" s="19">
        <v>125</v>
      </c>
      <c r="K15" s="19">
        <v>1699.9129629629599</v>
      </c>
      <c r="L15" s="19">
        <v>10</v>
      </c>
      <c r="M15" s="19">
        <v>0.453703703703704</v>
      </c>
      <c r="N15" s="19">
        <v>6.1435185185185199</v>
      </c>
      <c r="O15" s="41">
        <v>3.4027777777777799</v>
      </c>
    </row>
    <row r="16" spans="2:15" ht="15.75" thickBot="1" x14ac:dyDescent="0.3">
      <c r="B16" s="28" t="s">
        <v>25</v>
      </c>
      <c r="C16" s="48">
        <v>222.68789254629601</v>
      </c>
      <c r="D16" s="48">
        <v>52.3485197620886</v>
      </c>
      <c r="E16" s="48">
        <v>281.72799515791598</v>
      </c>
      <c r="F16" s="48">
        <v>94.103268564814897</v>
      </c>
      <c r="G16" s="48">
        <v>734.41203703703695</v>
      </c>
      <c r="H16" s="48">
        <v>302.508270673666</v>
      </c>
      <c r="I16" s="49">
        <f t="shared" si="0"/>
        <v>1036.9203077107029</v>
      </c>
      <c r="J16" s="48">
        <v>125</v>
      </c>
      <c r="K16" s="48">
        <v>1792.7879629629599</v>
      </c>
      <c r="L16" s="48">
        <v>10</v>
      </c>
      <c r="M16" s="48">
        <v>0.39351851851851899</v>
      </c>
      <c r="N16" s="48">
        <v>5.1435185185185199</v>
      </c>
      <c r="O16" s="50">
        <v>4.4629629629629601</v>
      </c>
    </row>
    <row r="17" spans="2:15" ht="15.75" thickBot="1" x14ac:dyDescent="0.3">
      <c r="B17" s="32" t="s">
        <v>66</v>
      </c>
      <c r="C17" s="43">
        <f>+AVERAGE(C5:C16)</f>
        <v>225.89405822530861</v>
      </c>
      <c r="D17" s="43">
        <f t="shared" ref="D17:O17" si="1">+AVERAGE(D5:D16)</f>
        <v>35.887699812178901</v>
      </c>
      <c r="E17" s="43">
        <f t="shared" si="1"/>
        <v>231.60713523414356</v>
      </c>
      <c r="F17" s="43">
        <f t="shared" si="1"/>
        <v>133.32371528549373</v>
      </c>
      <c r="G17" s="43">
        <f t="shared" si="1"/>
        <v>744.08066587300152</v>
      </c>
      <c r="H17" s="43">
        <f t="shared" si="1"/>
        <v>328.86797202031136</v>
      </c>
      <c r="I17" s="43">
        <f t="shared" si="1"/>
        <v>1072.9486378933129</v>
      </c>
      <c r="J17" s="43">
        <f t="shared" si="1"/>
        <v>125</v>
      </c>
      <c r="K17" s="43">
        <f t="shared" si="1"/>
        <v>1804.6612268518522</v>
      </c>
      <c r="L17" s="43">
        <f t="shared" si="1"/>
        <v>10</v>
      </c>
      <c r="M17" s="43">
        <f t="shared" si="1"/>
        <v>0.29668209876543211</v>
      </c>
      <c r="N17" s="43">
        <f t="shared" si="1"/>
        <v>6.3263888888888893</v>
      </c>
      <c r="O17" s="44">
        <f t="shared" si="1"/>
        <v>3.3769290123456774</v>
      </c>
    </row>
    <row r="20" spans="2:15" ht="15.75" thickBot="1" x14ac:dyDescent="0.3"/>
    <row r="21" spans="2:15" ht="15.75" thickBot="1" x14ac:dyDescent="0.3">
      <c r="B21" s="67" t="s">
        <v>71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9"/>
    </row>
    <row r="22" spans="2:15" ht="15.75" thickBot="1" x14ac:dyDescent="0.3">
      <c r="B22" s="29" t="s">
        <v>26</v>
      </c>
      <c r="C22" s="30" t="s">
        <v>1</v>
      </c>
      <c r="D22" s="30" t="s">
        <v>2</v>
      </c>
      <c r="E22" s="30" t="s">
        <v>62</v>
      </c>
      <c r="F22" s="30" t="s">
        <v>63</v>
      </c>
      <c r="G22" s="30" t="s">
        <v>4</v>
      </c>
      <c r="H22" s="30" t="s">
        <v>5</v>
      </c>
      <c r="I22" s="42" t="s">
        <v>6</v>
      </c>
      <c r="J22" s="30" t="s">
        <v>7</v>
      </c>
      <c r="K22" s="30" t="s">
        <v>8</v>
      </c>
      <c r="L22" s="30" t="s">
        <v>9</v>
      </c>
      <c r="M22" s="30" t="s">
        <v>10</v>
      </c>
      <c r="N22" s="30" t="s">
        <v>11</v>
      </c>
      <c r="O22" s="31" t="s">
        <v>12</v>
      </c>
    </row>
    <row r="23" spans="2:15" x14ac:dyDescent="0.25">
      <c r="B23" s="25" t="s">
        <v>14</v>
      </c>
      <c r="C23" s="45">
        <v>245.014711944444</v>
      </c>
      <c r="D23" s="45">
        <v>66.988795110881497</v>
      </c>
      <c r="E23" s="45">
        <v>267.10549770855602</v>
      </c>
      <c r="F23" s="45">
        <v>138.81067609999999</v>
      </c>
      <c r="G23" s="45">
        <v>762.025277777778</v>
      </c>
      <c r="H23" s="45">
        <v>158.79776071092601</v>
      </c>
      <c r="I23" s="46">
        <f>+G23+H23</f>
        <v>920.82303848870401</v>
      </c>
      <c r="J23" s="45">
        <v>125</v>
      </c>
      <c r="K23" s="45">
        <v>1743.74263888889</v>
      </c>
      <c r="L23" s="45">
        <v>10</v>
      </c>
      <c r="M23" s="45">
        <v>0.53472222222222199</v>
      </c>
      <c r="N23" s="45">
        <v>4.4055555555555603</v>
      </c>
      <c r="O23" s="47">
        <v>5.05972222222222</v>
      </c>
    </row>
    <row r="24" spans="2:15" x14ac:dyDescent="0.25">
      <c r="B24" s="26" t="s">
        <v>15</v>
      </c>
      <c r="C24" s="19">
        <v>219.50179995833301</v>
      </c>
      <c r="D24" s="19">
        <v>60.586758415824001</v>
      </c>
      <c r="E24" s="19">
        <v>288.27696384025</v>
      </c>
      <c r="F24" s="19">
        <v>128.517951277951</v>
      </c>
      <c r="G24" s="19">
        <v>783.71111111111099</v>
      </c>
      <c r="H24" s="19">
        <v>156.87824609232399</v>
      </c>
      <c r="I24" s="3">
        <f t="shared" ref="I24:I34" si="2">+G24+H24</f>
        <v>940.58935720343493</v>
      </c>
      <c r="J24" s="19">
        <v>125</v>
      </c>
      <c r="K24" s="19">
        <v>1742.47277777778</v>
      </c>
      <c r="L24" s="19">
        <v>10</v>
      </c>
      <c r="M24" s="19">
        <v>0.452777777777778</v>
      </c>
      <c r="N24" s="19">
        <v>4.4638888888888903</v>
      </c>
      <c r="O24" s="41">
        <v>5.0833333333333304</v>
      </c>
    </row>
    <row r="25" spans="2:15" x14ac:dyDescent="0.25">
      <c r="B25" s="26" t="s">
        <v>16</v>
      </c>
      <c r="C25" s="19">
        <v>228.76606640277899</v>
      </c>
      <c r="D25" s="19">
        <v>42.643700635774898</v>
      </c>
      <c r="E25" s="19">
        <v>269.80178916087601</v>
      </c>
      <c r="F25" s="19">
        <v>143.281227405556</v>
      </c>
      <c r="G25" s="19">
        <v>777.74972222222198</v>
      </c>
      <c r="H25" s="19">
        <v>127.820559566664</v>
      </c>
      <c r="I25" s="3">
        <f t="shared" si="2"/>
        <v>905.57028178888595</v>
      </c>
      <c r="J25" s="19">
        <v>125</v>
      </c>
      <c r="K25" s="19">
        <v>1695.0630555555599</v>
      </c>
      <c r="L25" s="19">
        <v>10</v>
      </c>
      <c r="M25" s="19">
        <v>0.30138888888888898</v>
      </c>
      <c r="N25" s="19">
        <v>6.0875000000000004</v>
      </c>
      <c r="O25" s="41">
        <v>3.6111111111111098</v>
      </c>
    </row>
    <row r="26" spans="2:15" x14ac:dyDescent="0.25">
      <c r="B26" s="26" t="s">
        <v>17</v>
      </c>
      <c r="C26" s="19">
        <v>201.38233897222199</v>
      </c>
      <c r="D26" s="19">
        <v>32.848650351419998</v>
      </c>
      <c r="E26" s="19">
        <v>246.61582181226501</v>
      </c>
      <c r="F26" s="19">
        <v>148.21621353472199</v>
      </c>
      <c r="G26" s="19">
        <v>804.95765243931999</v>
      </c>
      <c r="H26" s="19">
        <v>114.158914622333</v>
      </c>
      <c r="I26" s="3">
        <f t="shared" si="2"/>
        <v>919.11656706165297</v>
      </c>
      <c r="J26" s="19">
        <v>125</v>
      </c>
      <c r="K26" s="19">
        <v>1653.1795833333299</v>
      </c>
      <c r="L26" s="19">
        <v>10</v>
      </c>
      <c r="M26" s="19">
        <v>0.25277777777777799</v>
      </c>
      <c r="N26" s="19">
        <v>6.5861111111111104</v>
      </c>
      <c r="O26" s="41">
        <v>3.1611111111111101</v>
      </c>
    </row>
    <row r="27" spans="2:15" x14ac:dyDescent="0.25">
      <c r="B27" s="26" t="s">
        <v>18</v>
      </c>
      <c r="C27" s="19">
        <v>221.07433237500001</v>
      </c>
      <c r="D27" s="19">
        <v>29.5577854024889</v>
      </c>
      <c r="E27" s="19">
        <v>204.720848239958</v>
      </c>
      <c r="F27" s="19">
        <v>172.70202045097301</v>
      </c>
      <c r="G27" s="19">
        <v>832.38833333333298</v>
      </c>
      <c r="H27" s="19">
        <v>170.859877378167</v>
      </c>
      <c r="I27" s="3">
        <f t="shared" si="2"/>
        <v>1003.2482107115</v>
      </c>
      <c r="J27" s="19">
        <v>125</v>
      </c>
      <c r="K27" s="19">
        <v>1736.3031944444399</v>
      </c>
      <c r="L27" s="19">
        <v>10</v>
      </c>
      <c r="M27" s="19">
        <v>0.44861111111111102</v>
      </c>
      <c r="N27" s="19">
        <v>6.2750000000000004</v>
      </c>
      <c r="O27" s="41">
        <v>3.2763888888888899</v>
      </c>
    </row>
    <row r="28" spans="2:15" x14ac:dyDescent="0.25">
      <c r="B28" s="26" t="s">
        <v>19</v>
      </c>
      <c r="C28" s="19">
        <v>250.136645277778</v>
      </c>
      <c r="D28" s="19">
        <v>23.735647926333499</v>
      </c>
      <c r="E28" s="19">
        <v>282.72268521847298</v>
      </c>
      <c r="F28" s="19">
        <v>219.286291945833</v>
      </c>
      <c r="G28" s="19">
        <v>785.63277777777796</v>
      </c>
      <c r="H28" s="19">
        <v>265.97679111884702</v>
      </c>
      <c r="I28" s="3">
        <f t="shared" si="2"/>
        <v>1051.609568896625</v>
      </c>
      <c r="J28" s="19">
        <v>125</v>
      </c>
      <c r="K28" s="19">
        <v>1932.4908333333301</v>
      </c>
      <c r="L28" s="19">
        <v>10</v>
      </c>
      <c r="M28" s="19">
        <v>0.41805555555555601</v>
      </c>
      <c r="N28" s="19">
        <v>6.7097222222222204</v>
      </c>
      <c r="O28" s="41">
        <v>2.87222222222222</v>
      </c>
    </row>
    <row r="29" spans="2:15" x14ac:dyDescent="0.25">
      <c r="B29" s="26" t="s">
        <v>20</v>
      </c>
      <c r="C29" s="19">
        <v>298.144999375</v>
      </c>
      <c r="D29" s="19">
        <v>25.087414048534299</v>
      </c>
      <c r="E29" s="19">
        <v>300.448624335972</v>
      </c>
      <c r="F29" s="19">
        <v>251.764414486112</v>
      </c>
      <c r="G29" s="19">
        <v>810.98527777777804</v>
      </c>
      <c r="H29" s="19">
        <v>252.21568125958399</v>
      </c>
      <c r="I29" s="3">
        <f t="shared" si="2"/>
        <v>1063.2009590373621</v>
      </c>
      <c r="J29" s="19">
        <v>125</v>
      </c>
      <c r="K29" s="19">
        <v>2043.64638888889</v>
      </c>
      <c r="L29" s="19">
        <v>10</v>
      </c>
      <c r="M29" s="19">
        <v>0.36666666666666697</v>
      </c>
      <c r="N29" s="19">
        <v>6.7958333333333298</v>
      </c>
      <c r="O29" s="41">
        <v>2.8374999999999999</v>
      </c>
    </row>
    <row r="30" spans="2:15" x14ac:dyDescent="0.25">
      <c r="B30" s="26" t="s">
        <v>21</v>
      </c>
      <c r="C30" s="19">
        <v>296.62282855555497</v>
      </c>
      <c r="D30" s="19">
        <v>30.266092554273801</v>
      </c>
      <c r="E30" s="19">
        <v>267.21812935833299</v>
      </c>
      <c r="F30" s="19">
        <v>224.546523194445</v>
      </c>
      <c r="G30" s="19">
        <v>811.37777777777796</v>
      </c>
      <c r="H30" s="19">
        <v>207.42421651956701</v>
      </c>
      <c r="I30" s="3">
        <f t="shared" si="2"/>
        <v>1018.801994297345</v>
      </c>
      <c r="J30" s="19">
        <v>125</v>
      </c>
      <c r="K30" s="19">
        <v>1942.4555555555601</v>
      </c>
      <c r="L30" s="19">
        <v>10</v>
      </c>
      <c r="M30" s="19">
        <v>0.30416666666666697</v>
      </c>
      <c r="N30" s="19">
        <v>6.6527777777777803</v>
      </c>
      <c r="O30" s="41">
        <v>3.0430555555555601</v>
      </c>
    </row>
    <row r="31" spans="2:15" x14ac:dyDescent="0.25">
      <c r="B31" s="26" t="s">
        <v>22</v>
      </c>
      <c r="C31" s="19">
        <v>284.17327090277701</v>
      </c>
      <c r="D31" s="19">
        <v>32.840353439293501</v>
      </c>
      <c r="E31" s="19">
        <v>243.50967251444399</v>
      </c>
      <c r="F31" s="19">
        <v>210.450306083334</v>
      </c>
      <c r="G31" s="19">
        <v>845.63764425736395</v>
      </c>
      <c r="H31" s="19">
        <v>119.341959891805</v>
      </c>
      <c r="I31" s="3">
        <f t="shared" si="2"/>
        <v>964.97960414916895</v>
      </c>
      <c r="J31" s="19">
        <v>125</v>
      </c>
      <c r="K31" s="19">
        <v>1840.95319444444</v>
      </c>
      <c r="L31" s="19">
        <v>10</v>
      </c>
      <c r="M31" s="19">
        <v>0.30694444444444402</v>
      </c>
      <c r="N31" s="19">
        <v>6.375</v>
      </c>
      <c r="O31" s="41">
        <v>3.31805555555556</v>
      </c>
    </row>
    <row r="32" spans="2:15" x14ac:dyDescent="0.25">
      <c r="B32" s="26" t="s">
        <v>23</v>
      </c>
      <c r="C32" s="19">
        <v>286.32335402777898</v>
      </c>
      <c r="D32" s="19">
        <v>38.289342202877101</v>
      </c>
      <c r="E32" s="19">
        <v>289.18445957988803</v>
      </c>
      <c r="F32" s="19">
        <v>230.51064073611099</v>
      </c>
      <c r="G32" s="19">
        <v>700.40167043540202</v>
      </c>
      <c r="H32" s="19">
        <v>33.865391930819499</v>
      </c>
      <c r="I32" s="3">
        <f t="shared" si="2"/>
        <v>734.26706236622158</v>
      </c>
      <c r="J32" s="19">
        <v>125</v>
      </c>
      <c r="K32" s="19">
        <v>1683.5748611111101</v>
      </c>
      <c r="L32" s="19">
        <v>10</v>
      </c>
      <c r="M32" s="19">
        <v>0.65972222222222199</v>
      </c>
      <c r="N32" s="19">
        <v>5.6638888888888896</v>
      </c>
      <c r="O32" s="41">
        <v>3.6763888888888898</v>
      </c>
    </row>
    <row r="33" spans="2:15" x14ac:dyDescent="0.25">
      <c r="B33" s="26" t="s">
        <v>24</v>
      </c>
      <c r="C33" s="19">
        <v>294.111891236112</v>
      </c>
      <c r="D33" s="19">
        <v>46.703651041601802</v>
      </c>
      <c r="E33" s="19">
        <v>244.04508494804199</v>
      </c>
      <c r="F33" s="19">
        <v>199.90852387499999</v>
      </c>
      <c r="G33" s="19">
        <v>719.90962124377802</v>
      </c>
      <c r="H33" s="19">
        <v>49.913871789268001</v>
      </c>
      <c r="I33" s="3">
        <f t="shared" si="2"/>
        <v>769.82349303304602</v>
      </c>
      <c r="J33" s="19">
        <v>125</v>
      </c>
      <c r="K33" s="19">
        <v>1659.59263888889</v>
      </c>
      <c r="L33" s="19">
        <v>10</v>
      </c>
      <c r="M33" s="19">
        <v>0.83333333333333304</v>
      </c>
      <c r="N33" s="19">
        <v>5.19166666666667</v>
      </c>
      <c r="O33" s="41">
        <v>3.9750000000000001</v>
      </c>
    </row>
    <row r="34" spans="2:15" ht="15.75" thickBot="1" x14ac:dyDescent="0.3">
      <c r="B34" s="28" t="s">
        <v>25</v>
      </c>
      <c r="C34" s="48">
        <v>278.27061945833299</v>
      </c>
      <c r="D34" s="48">
        <v>57.262179386743199</v>
      </c>
      <c r="E34" s="48">
        <v>230.51451383252899</v>
      </c>
      <c r="F34" s="48">
        <v>153.965137485138</v>
      </c>
      <c r="G34" s="48">
        <v>814.23944444444396</v>
      </c>
      <c r="H34" s="48">
        <v>119.706453127782</v>
      </c>
      <c r="I34" s="49">
        <f t="shared" si="2"/>
        <v>933.94589757222593</v>
      </c>
      <c r="J34" s="48">
        <v>125</v>
      </c>
      <c r="K34" s="48">
        <v>1758.9583333333301</v>
      </c>
      <c r="L34" s="48">
        <v>10</v>
      </c>
      <c r="M34" s="48">
        <v>0.68888888888888899</v>
      </c>
      <c r="N34" s="48">
        <v>4.5916666666666703</v>
      </c>
      <c r="O34" s="50">
        <v>4.7194444444444397</v>
      </c>
    </row>
    <row r="35" spans="2:15" ht="15.75" thickBot="1" x14ac:dyDescent="0.3">
      <c r="B35" s="32" t="s">
        <v>66</v>
      </c>
      <c r="C35" s="43">
        <f>+AVERAGE(C23:C34)</f>
        <v>258.62690487384265</v>
      </c>
      <c r="D35" s="43">
        <f t="shared" ref="D35:O35" si="3">+AVERAGE(D23:D34)</f>
        <v>40.567530876337209</v>
      </c>
      <c r="E35" s="43">
        <f t="shared" si="3"/>
        <v>261.18034087913219</v>
      </c>
      <c r="F35" s="43">
        <f t="shared" si="3"/>
        <v>185.16332721459787</v>
      </c>
      <c r="G35" s="43">
        <f t="shared" si="3"/>
        <v>787.41802588317375</v>
      </c>
      <c r="H35" s="43">
        <f t="shared" si="3"/>
        <v>148.07997700067384</v>
      </c>
      <c r="I35" s="43">
        <f t="shared" si="3"/>
        <v>935.49800288384768</v>
      </c>
      <c r="J35" s="43">
        <f t="shared" si="3"/>
        <v>125</v>
      </c>
      <c r="K35" s="43">
        <f t="shared" si="3"/>
        <v>1786.0360879629625</v>
      </c>
      <c r="L35" s="43">
        <f t="shared" si="3"/>
        <v>10</v>
      </c>
      <c r="M35" s="43">
        <f t="shared" si="3"/>
        <v>0.46400462962962968</v>
      </c>
      <c r="N35" s="43">
        <f t="shared" si="3"/>
        <v>5.8165509259259265</v>
      </c>
      <c r="O35" s="44">
        <f t="shared" si="3"/>
        <v>3.7194444444444446</v>
      </c>
    </row>
    <row r="38" spans="2:15" ht="15.75" thickBot="1" x14ac:dyDescent="0.3"/>
    <row r="39" spans="2:15" ht="15.75" thickBot="1" x14ac:dyDescent="0.3">
      <c r="B39" s="67" t="s">
        <v>72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</row>
    <row r="40" spans="2:15" ht="15.75" thickBot="1" x14ac:dyDescent="0.3">
      <c r="B40" s="29" t="s">
        <v>26</v>
      </c>
      <c r="C40" s="30" t="s">
        <v>1</v>
      </c>
      <c r="D40" s="30" t="s">
        <v>2</v>
      </c>
      <c r="E40" s="30" t="s">
        <v>62</v>
      </c>
      <c r="F40" s="30" t="s">
        <v>63</v>
      </c>
      <c r="G40" s="30" t="s">
        <v>4</v>
      </c>
      <c r="H40" s="30" t="s">
        <v>5</v>
      </c>
      <c r="I40" s="42" t="s">
        <v>6</v>
      </c>
      <c r="J40" s="30" t="s">
        <v>7</v>
      </c>
      <c r="K40" s="30" t="s">
        <v>8</v>
      </c>
      <c r="L40" s="30" t="s">
        <v>9</v>
      </c>
      <c r="M40" s="30" t="s">
        <v>10</v>
      </c>
      <c r="N40" s="30" t="s">
        <v>11</v>
      </c>
      <c r="O40" s="31" t="s">
        <v>12</v>
      </c>
    </row>
    <row r="41" spans="2:15" x14ac:dyDescent="0.25">
      <c r="B41" s="25" t="s">
        <v>14</v>
      </c>
      <c r="C41" s="45">
        <v>312.67401785000197</v>
      </c>
      <c r="D41" s="45">
        <v>65.126686349607098</v>
      </c>
      <c r="E41" s="45">
        <v>351.518706963098</v>
      </c>
      <c r="F41" s="45">
        <v>126.915100207778</v>
      </c>
      <c r="G41" s="45">
        <v>708.39750257337096</v>
      </c>
      <c r="H41" s="45">
        <v>33.067496919653003</v>
      </c>
      <c r="I41" s="46">
        <f>+G41+H41</f>
        <v>741.46499949302392</v>
      </c>
      <c r="J41" s="45">
        <v>125</v>
      </c>
      <c r="K41" s="45">
        <v>1702.6994444444399</v>
      </c>
      <c r="L41" s="45">
        <v>10</v>
      </c>
      <c r="M41" s="45">
        <v>1.0191666666666701</v>
      </c>
      <c r="N41" s="45">
        <v>4.1905555555555596</v>
      </c>
      <c r="O41" s="47">
        <v>4.7902777777777796</v>
      </c>
    </row>
    <row r="42" spans="2:15" x14ac:dyDescent="0.25">
      <c r="B42" s="26" t="s">
        <v>15</v>
      </c>
      <c r="C42" s="19">
        <v>278.178603794445</v>
      </c>
      <c r="D42" s="19">
        <v>63.531296778008503</v>
      </c>
      <c r="E42" s="19">
        <v>345.170995272369</v>
      </c>
      <c r="F42" s="19">
        <v>138.03488653698</v>
      </c>
      <c r="G42" s="19">
        <v>741.03304430780304</v>
      </c>
      <c r="H42" s="19">
        <v>32.091830808600797</v>
      </c>
      <c r="I42" s="3">
        <f t="shared" ref="I42:I52" si="4">+G42+H42</f>
        <v>773.12487511640381</v>
      </c>
      <c r="J42" s="19">
        <v>125</v>
      </c>
      <c r="K42" s="19">
        <v>1703.04058333333</v>
      </c>
      <c r="L42" s="19">
        <v>10</v>
      </c>
      <c r="M42" s="19">
        <v>0.78305555555555595</v>
      </c>
      <c r="N42" s="19">
        <v>4.2569444444444402</v>
      </c>
      <c r="O42" s="41">
        <v>4.96</v>
      </c>
    </row>
    <row r="43" spans="2:15" x14ac:dyDescent="0.25">
      <c r="B43" s="26" t="s">
        <v>16</v>
      </c>
      <c r="C43" s="19">
        <v>274.88792474166797</v>
      </c>
      <c r="D43" s="19">
        <v>52.815036388937997</v>
      </c>
      <c r="E43" s="19">
        <v>308.54850676560397</v>
      </c>
      <c r="F43" s="19">
        <v>152.242944577222</v>
      </c>
      <c r="G43" s="19">
        <v>720.03857580855197</v>
      </c>
      <c r="H43" s="19">
        <v>25.564111913332699</v>
      </c>
      <c r="I43" s="3">
        <f t="shared" si="4"/>
        <v>745.60268772188465</v>
      </c>
      <c r="J43" s="19">
        <v>125</v>
      </c>
      <c r="K43" s="19">
        <v>1639.0970833333299</v>
      </c>
      <c r="L43" s="19">
        <v>10</v>
      </c>
      <c r="M43" s="19">
        <v>0.69444444444444398</v>
      </c>
      <c r="N43" s="19">
        <v>5.0255555555555604</v>
      </c>
      <c r="O43" s="41">
        <v>4.28</v>
      </c>
    </row>
    <row r="44" spans="2:15" x14ac:dyDescent="0.25">
      <c r="B44" s="26" t="s">
        <v>17</v>
      </c>
      <c r="C44" s="19">
        <v>266.50747465833302</v>
      </c>
      <c r="D44" s="19">
        <v>43.046879766588297</v>
      </c>
      <c r="E44" s="19">
        <v>278.75749385442799</v>
      </c>
      <c r="F44" s="19">
        <v>157.74861971666701</v>
      </c>
      <c r="G44" s="19">
        <v>715.47481149968598</v>
      </c>
      <c r="H44" s="19">
        <v>22.831782924466602</v>
      </c>
      <c r="I44" s="3">
        <f t="shared" si="4"/>
        <v>738.30659442415254</v>
      </c>
      <c r="J44" s="19">
        <v>125</v>
      </c>
      <c r="K44" s="19">
        <v>1589.36705555556</v>
      </c>
      <c r="L44" s="19">
        <v>10</v>
      </c>
      <c r="M44" s="19">
        <v>0.79222222222222205</v>
      </c>
      <c r="N44" s="19">
        <v>5.3616666666666699</v>
      </c>
      <c r="O44" s="41">
        <v>3.8461111111111101</v>
      </c>
    </row>
    <row r="45" spans="2:15" x14ac:dyDescent="0.25">
      <c r="B45" s="26" t="s">
        <v>18</v>
      </c>
      <c r="C45" s="19">
        <v>286.77200458055898</v>
      </c>
      <c r="D45" s="19">
        <v>35.892944558697799</v>
      </c>
      <c r="E45" s="19">
        <v>238.052421886753</v>
      </c>
      <c r="F45" s="19">
        <v>190.213299874916</v>
      </c>
      <c r="G45" s="19">
        <v>778.04182087055005</v>
      </c>
      <c r="H45" s="19">
        <v>36.246732797689802</v>
      </c>
      <c r="I45" s="3">
        <f t="shared" si="4"/>
        <v>814.28855366823984</v>
      </c>
      <c r="J45" s="19">
        <v>125</v>
      </c>
      <c r="K45" s="19">
        <v>1670.21922222222</v>
      </c>
      <c r="L45" s="19">
        <v>10</v>
      </c>
      <c r="M45" s="19">
        <v>0.96694444444444505</v>
      </c>
      <c r="N45" s="19">
        <v>5.2986111111111098</v>
      </c>
      <c r="O45" s="41">
        <v>3.7344444444444398</v>
      </c>
    </row>
    <row r="46" spans="2:15" x14ac:dyDescent="0.25">
      <c r="B46" s="26" t="s">
        <v>19</v>
      </c>
      <c r="C46" s="19">
        <v>339.34765214722199</v>
      </c>
      <c r="D46" s="19">
        <v>32.713314716552098</v>
      </c>
      <c r="E46" s="19">
        <v>242.028077656454</v>
      </c>
      <c r="F46" s="19">
        <v>272.490758913972</v>
      </c>
      <c r="G46" s="19">
        <v>803.18279692936198</v>
      </c>
      <c r="H46" s="19">
        <v>59.829432012377602</v>
      </c>
      <c r="I46" s="3">
        <f t="shared" si="4"/>
        <v>863.01222894173964</v>
      </c>
      <c r="J46" s="19">
        <v>125</v>
      </c>
      <c r="K46" s="19">
        <v>1854.59202777778</v>
      </c>
      <c r="L46" s="19">
        <v>10</v>
      </c>
      <c r="M46" s="19">
        <v>0.94333333333333302</v>
      </c>
      <c r="N46" s="19">
        <v>5.1519444444444398</v>
      </c>
      <c r="O46" s="41">
        <v>3.9047222222222202</v>
      </c>
    </row>
    <row r="47" spans="2:15" x14ac:dyDescent="0.25">
      <c r="B47" s="26" t="s">
        <v>20</v>
      </c>
      <c r="C47" s="19">
        <v>375.47663851944702</v>
      </c>
      <c r="D47" s="19">
        <v>33.450197489777999</v>
      </c>
      <c r="E47" s="19">
        <v>279.13354196244399</v>
      </c>
      <c r="F47" s="19">
        <v>332.17642206794397</v>
      </c>
      <c r="G47" s="19">
        <v>781.46941315445497</v>
      </c>
      <c r="H47" s="19">
        <v>54.981463892718999</v>
      </c>
      <c r="I47" s="3">
        <f t="shared" si="4"/>
        <v>836.450877047174</v>
      </c>
      <c r="J47" s="19">
        <v>125</v>
      </c>
      <c r="K47" s="19">
        <v>1961.6876666666701</v>
      </c>
      <c r="L47" s="19">
        <v>10</v>
      </c>
      <c r="M47" s="19">
        <v>0.88611111111111096</v>
      </c>
      <c r="N47" s="19">
        <v>5.4569444444444404</v>
      </c>
      <c r="O47" s="41">
        <v>3.6569444444444401</v>
      </c>
    </row>
    <row r="48" spans="2:15" x14ac:dyDescent="0.25">
      <c r="B48" s="26" t="s">
        <v>21</v>
      </c>
      <c r="C48" s="19">
        <v>379.61138920833201</v>
      </c>
      <c r="D48" s="19">
        <v>36.6955372217231</v>
      </c>
      <c r="E48" s="19">
        <v>305.45900648122199</v>
      </c>
      <c r="F48" s="19">
        <v>314.82605855000099</v>
      </c>
      <c r="G48" s="19">
        <v>703.16652756706503</v>
      </c>
      <c r="H48" s="19">
        <v>41.716685824496601</v>
      </c>
      <c r="I48" s="3">
        <f t="shared" si="4"/>
        <v>744.88321339156164</v>
      </c>
      <c r="J48" s="19">
        <v>125</v>
      </c>
      <c r="K48" s="19">
        <v>1886.4751944444399</v>
      </c>
      <c r="L48" s="19">
        <v>10</v>
      </c>
      <c r="M48" s="19">
        <v>0.81194444444444402</v>
      </c>
      <c r="N48" s="19">
        <v>5.6375000000000002</v>
      </c>
      <c r="O48" s="41">
        <v>3.5505555555555599</v>
      </c>
    </row>
    <row r="49" spans="2:27" x14ac:dyDescent="0.25">
      <c r="B49" s="26" t="s">
        <v>22</v>
      </c>
      <c r="C49" s="19">
        <v>366.88195124444701</v>
      </c>
      <c r="D49" s="19">
        <v>36.500583826168501</v>
      </c>
      <c r="E49" s="19">
        <v>347.61073641374998</v>
      </c>
      <c r="F49" s="19">
        <v>349.65180753611099</v>
      </c>
      <c r="G49" s="19">
        <v>539.02385001804703</v>
      </c>
      <c r="H49" s="19">
        <v>23.8683919783611</v>
      </c>
      <c r="I49" s="3">
        <f t="shared" si="4"/>
        <v>562.89224199640807</v>
      </c>
      <c r="J49" s="19">
        <v>125</v>
      </c>
      <c r="K49" s="19">
        <v>1768.5373055555599</v>
      </c>
      <c r="L49" s="19">
        <v>10</v>
      </c>
      <c r="M49" s="19">
        <v>0.80805555555555597</v>
      </c>
      <c r="N49" s="19">
        <v>5.7149999999999999</v>
      </c>
      <c r="O49" s="41">
        <v>3.47694444444444</v>
      </c>
    </row>
    <row r="50" spans="2:27" x14ac:dyDescent="0.25">
      <c r="B50" s="26" t="s">
        <v>23</v>
      </c>
      <c r="C50" s="19">
        <v>351.67997000555403</v>
      </c>
      <c r="D50" s="19">
        <v>37.681345012292198</v>
      </c>
      <c r="E50" s="19">
        <v>376.35973328920102</v>
      </c>
      <c r="F50" s="19">
        <v>386.06377921388901</v>
      </c>
      <c r="G50" s="19">
        <v>380.316959482936</v>
      </c>
      <c r="H50" s="19">
        <v>6.7730783861638999</v>
      </c>
      <c r="I50" s="3">
        <f t="shared" si="4"/>
        <v>387.09003786909989</v>
      </c>
      <c r="J50" s="19">
        <v>125</v>
      </c>
      <c r="K50" s="19">
        <v>1643.87486111111</v>
      </c>
      <c r="L50" s="19">
        <v>10</v>
      </c>
      <c r="M50" s="19">
        <v>1.0825</v>
      </c>
      <c r="N50" s="19">
        <v>5.4522222222222201</v>
      </c>
      <c r="O50" s="41">
        <v>3.4652777777777799</v>
      </c>
    </row>
    <row r="51" spans="2:27" ht="15.75" thickBot="1" x14ac:dyDescent="0.3">
      <c r="B51" s="26" t="s">
        <v>24</v>
      </c>
      <c r="C51" s="19">
        <v>376.71815241666798</v>
      </c>
      <c r="D51" s="19">
        <v>47.151907401025802</v>
      </c>
      <c r="E51" s="19">
        <v>326.717904361406</v>
      </c>
      <c r="F51" s="19">
        <v>273.37206825972402</v>
      </c>
      <c r="G51" s="19">
        <v>466.81296644544</v>
      </c>
      <c r="H51" s="19">
        <v>9.9827743578536001</v>
      </c>
      <c r="I51" s="3">
        <f t="shared" si="4"/>
        <v>476.7957408032936</v>
      </c>
      <c r="J51" s="19">
        <v>125</v>
      </c>
      <c r="K51" s="19">
        <v>1605.7557777777799</v>
      </c>
      <c r="L51" s="19">
        <v>10</v>
      </c>
      <c r="M51" s="19">
        <v>1.35194444444444</v>
      </c>
      <c r="N51" s="19">
        <v>4.7477777777777801</v>
      </c>
      <c r="O51" s="41">
        <v>3.90027777777778</v>
      </c>
    </row>
    <row r="52" spans="2:27" ht="15.75" thickBot="1" x14ac:dyDescent="0.3">
      <c r="B52" s="28" t="s">
        <v>25</v>
      </c>
      <c r="C52" s="48">
        <v>360.25846347222603</v>
      </c>
      <c r="D52" s="48">
        <v>57.469610097831001</v>
      </c>
      <c r="E52" s="48">
        <v>301.06688835600897</v>
      </c>
      <c r="F52" s="48">
        <v>158.383122820084</v>
      </c>
      <c r="G52" s="48">
        <v>704.34384328227497</v>
      </c>
      <c r="H52" s="48">
        <v>24.001909734400801</v>
      </c>
      <c r="I52" s="49">
        <f t="shared" si="4"/>
        <v>728.34575301667576</v>
      </c>
      <c r="J52" s="48">
        <v>125</v>
      </c>
      <c r="K52" s="48">
        <v>1710.52383333333</v>
      </c>
      <c r="L52" s="48">
        <v>10</v>
      </c>
      <c r="M52" s="48">
        <v>1.23861111111111</v>
      </c>
      <c r="N52" s="48">
        <v>4.2702777777777801</v>
      </c>
      <c r="O52" s="50">
        <v>4.4911111111111097</v>
      </c>
      <c r="Y52" s="81">
        <v>0.01</v>
      </c>
    </row>
    <row r="53" spans="2:27" ht="15.75" thickBot="1" x14ac:dyDescent="0.3">
      <c r="B53" s="32" t="s">
        <v>66</v>
      </c>
      <c r="C53" s="43">
        <f>+AVERAGE(C41:C52)</f>
        <v>330.74952021990862</v>
      </c>
      <c r="D53" s="43">
        <f t="shared" ref="D53:O53" si="5">+AVERAGE(D41:D52)</f>
        <v>45.17294496726754</v>
      </c>
      <c r="E53" s="43">
        <f t="shared" si="5"/>
        <v>308.36866777189482</v>
      </c>
      <c r="F53" s="43">
        <f t="shared" si="5"/>
        <v>237.67657235627402</v>
      </c>
      <c r="G53" s="43">
        <f t="shared" si="5"/>
        <v>670.1085093282951</v>
      </c>
      <c r="H53" s="43">
        <f t="shared" si="5"/>
        <v>30.912974295842954</v>
      </c>
      <c r="I53" s="43">
        <f t="shared" si="5"/>
        <v>701.021483624138</v>
      </c>
      <c r="J53" s="43">
        <f t="shared" si="5"/>
        <v>125</v>
      </c>
      <c r="K53" s="43">
        <f t="shared" si="5"/>
        <v>1727.9891712962956</v>
      </c>
      <c r="L53" s="43">
        <f t="shared" si="5"/>
        <v>10</v>
      </c>
      <c r="M53" s="43">
        <f t="shared" si="5"/>
        <v>0.94819444444444434</v>
      </c>
      <c r="N53" s="43">
        <f t="shared" si="5"/>
        <v>5.047083333333334</v>
      </c>
      <c r="O53" s="44">
        <f t="shared" si="5"/>
        <v>4.0047222222222212</v>
      </c>
      <c r="V53" s="81">
        <v>0.01</v>
      </c>
    </row>
    <row r="58" spans="2:27" ht="15.75" thickBot="1" x14ac:dyDescent="0.3"/>
    <row r="59" spans="2:27" ht="15.75" thickBot="1" x14ac:dyDescent="0.3">
      <c r="B59" s="67" t="s">
        <v>74</v>
      </c>
      <c r="C59" s="70"/>
      <c r="D59" s="70"/>
      <c r="E59" s="70"/>
      <c r="F59" s="70"/>
      <c r="G59" s="71"/>
      <c r="I59" s="67" t="s">
        <v>75</v>
      </c>
      <c r="J59" s="70"/>
      <c r="K59" s="70"/>
      <c r="L59" s="70"/>
      <c r="M59" s="70"/>
      <c r="N59" s="71"/>
      <c r="O59" s="72"/>
      <c r="Q59" s="67" t="s">
        <v>78</v>
      </c>
      <c r="R59" s="68"/>
      <c r="S59" s="69"/>
      <c r="T59" s="67" t="s">
        <v>79</v>
      </c>
      <c r="U59" s="69"/>
      <c r="V59" s="67" t="s">
        <v>80</v>
      </c>
      <c r="W59" s="69"/>
      <c r="X59" s="67" t="s">
        <v>81</v>
      </c>
      <c r="Y59" s="69"/>
      <c r="Z59" s="68" t="s">
        <v>82</v>
      </c>
      <c r="AA59" s="69"/>
    </row>
    <row r="60" spans="2:27" ht="15.75" thickBot="1" x14ac:dyDescent="0.3">
      <c r="B60" s="29" t="s">
        <v>68</v>
      </c>
      <c r="C60" s="30" t="s">
        <v>1</v>
      </c>
      <c r="D60" s="30" t="s">
        <v>2</v>
      </c>
      <c r="E60" s="30" t="s">
        <v>62</v>
      </c>
      <c r="F60" s="30" t="s">
        <v>63</v>
      </c>
      <c r="G60" s="31" t="s">
        <v>4</v>
      </c>
      <c r="I60" s="29" t="s">
        <v>68</v>
      </c>
      <c r="J60" s="30" t="s">
        <v>1</v>
      </c>
      <c r="K60" s="30" t="s">
        <v>2</v>
      </c>
      <c r="L60" s="30" t="s">
        <v>62</v>
      </c>
      <c r="M60" s="30" t="s">
        <v>63</v>
      </c>
      <c r="N60" s="31" t="s">
        <v>4</v>
      </c>
      <c r="Q60" s="73"/>
      <c r="R60" s="81">
        <v>0.01</v>
      </c>
      <c r="S60" s="74" t="s">
        <v>83</v>
      </c>
      <c r="T60" s="84">
        <v>0.01</v>
      </c>
      <c r="U60" s="74" t="s">
        <v>83</v>
      </c>
      <c r="V60" s="84">
        <v>0.01</v>
      </c>
      <c r="W60" s="74" t="s">
        <v>83</v>
      </c>
      <c r="X60" s="84">
        <v>0.01</v>
      </c>
      <c r="Y60" s="74" t="s">
        <v>83</v>
      </c>
      <c r="Z60" s="82">
        <v>0.01</v>
      </c>
      <c r="AA60" s="74" t="s">
        <v>83</v>
      </c>
    </row>
    <row r="61" spans="2:27" x14ac:dyDescent="0.25">
      <c r="B61" s="25" t="s">
        <v>14</v>
      </c>
      <c r="C61" s="35">
        <f t="shared" ref="C61:C72" ca="1" si="6">+C15*S30/C$61</f>
        <v>0.14282519951636533</v>
      </c>
      <c r="D61" s="35">
        <f t="shared" ref="D61:D72" ca="1" si="7">+D15*T30/D$61</f>
        <v>0.28260419482190541</v>
      </c>
      <c r="E61" s="35">
        <f t="shared" ref="E61:E72" ca="1" si="8">+E15*U30/E$61</f>
        <v>0.41583408812879841</v>
      </c>
      <c r="F61" s="35">
        <f t="shared" ref="F61:F72" ca="1" si="9">+F15*V30/F$61</f>
        <v>8.7715357261400589E-2</v>
      </c>
      <c r="G61" s="36">
        <f t="shared" ref="G61:G72" ca="1" si="10">+G15*W30/G$61</f>
        <v>0.60393934852118347</v>
      </c>
      <c r="I61" s="25" t="s">
        <v>14</v>
      </c>
      <c r="J61" s="56">
        <v>0.1614391739058329</v>
      </c>
      <c r="K61" s="56">
        <v>0.30797481333695825</v>
      </c>
      <c r="L61" s="56">
        <v>0.5031584294727548</v>
      </c>
      <c r="M61" s="56">
        <v>0.11385767604592596</v>
      </c>
      <c r="N61" s="57">
        <v>0.80637595532039996</v>
      </c>
      <c r="Q61" s="26" t="s">
        <v>37</v>
      </c>
      <c r="R61" s="7">
        <v>0.16334314129629601</v>
      </c>
      <c r="S61" s="27">
        <v>0.16893485467615299</v>
      </c>
      <c r="T61" s="85">
        <v>0.29252748956716812</v>
      </c>
      <c r="U61" s="27">
        <v>0.29294025491094</v>
      </c>
      <c r="V61" s="85">
        <v>0.14688960433862433</v>
      </c>
      <c r="W61" s="27">
        <v>0.145781485260192</v>
      </c>
      <c r="X61" s="85">
        <v>0.44816358675932216</v>
      </c>
      <c r="Y61" s="27">
        <v>0.45799672491821902</v>
      </c>
      <c r="Z61" s="16">
        <v>0.68527453037569963</v>
      </c>
      <c r="AA61" s="27">
        <v>0.69812504676062104</v>
      </c>
    </row>
    <row r="62" spans="2:27" x14ac:dyDescent="0.25">
      <c r="B62" s="26" t="s">
        <v>15</v>
      </c>
      <c r="C62" s="7">
        <f t="shared" ca="1" si="6"/>
        <v>0.1283514286699696</v>
      </c>
      <c r="D62" s="7">
        <f t="shared" ca="1" si="7"/>
        <v>0.22513378766897629</v>
      </c>
      <c r="E62" s="7">
        <f t="shared" ca="1" si="8"/>
        <v>0.38871156840687865</v>
      </c>
      <c r="F62" s="7">
        <f t="shared" ca="1" si="9"/>
        <v>9.0347560161894561E-2</v>
      </c>
      <c r="G62" s="27">
        <f t="shared" ca="1" si="10"/>
        <v>0.66935867972288843</v>
      </c>
      <c r="I62" s="26" t="s">
        <v>15</v>
      </c>
      <c r="J62" s="20">
        <v>0.13959019217130123</v>
      </c>
      <c r="K62" s="20">
        <v>0.25351497690185765</v>
      </c>
      <c r="L62" s="20">
        <v>0.48051989212061513</v>
      </c>
      <c r="M62" s="20">
        <v>0.1069726967273283</v>
      </c>
      <c r="N62" s="53">
        <v>0.82932392710170477</v>
      </c>
      <c r="Q62" s="26" t="s">
        <v>38</v>
      </c>
      <c r="R62" s="7">
        <v>0.14633453330555535</v>
      </c>
      <c r="S62" s="27">
        <v>0.14879026262813899</v>
      </c>
      <c r="T62" s="85">
        <v>0.26457099744901308</v>
      </c>
      <c r="U62" s="27">
        <v>0.26558306454764102</v>
      </c>
      <c r="V62" s="85">
        <v>0.13599783204015978</v>
      </c>
      <c r="W62" s="27">
        <v>0.131506281590685</v>
      </c>
      <c r="X62" s="85">
        <v>0.48368618094001681</v>
      </c>
      <c r="Y62" s="27">
        <v>0.51005698234472296</v>
      </c>
      <c r="Z62" s="16">
        <v>0.70477617905675449</v>
      </c>
      <c r="AA62" s="27">
        <v>0.71238529659039396</v>
      </c>
    </row>
    <row r="63" spans="2:27" x14ac:dyDescent="0.25">
      <c r="B63" s="26" t="s">
        <v>16</v>
      </c>
      <c r="C63" s="7">
        <f t="shared" ca="1" si="6"/>
        <v>0.13582305034571357</v>
      </c>
      <c r="D63" s="7">
        <f t="shared" ca="1" si="7"/>
        <v>0.1569871083173553</v>
      </c>
      <c r="E63" s="7">
        <f t="shared" ca="1" si="8"/>
        <v>0.4401305437850378</v>
      </c>
      <c r="F63" s="7">
        <f t="shared" ca="1" si="9"/>
        <v>0.10827490804973963</v>
      </c>
      <c r="G63" s="27">
        <f t="shared" ca="1" si="10"/>
        <v>0.62357697175592897</v>
      </c>
      <c r="I63" s="26" t="s">
        <v>16</v>
      </c>
      <c r="J63" s="20">
        <v>0.152456560635021</v>
      </c>
      <c r="K63" s="20">
        <v>0.17609334914132987</v>
      </c>
      <c r="L63" s="20">
        <v>0.50322832337689438</v>
      </c>
      <c r="M63" s="20">
        <v>0.12813753168300748</v>
      </c>
      <c r="N63" s="53">
        <v>0.82301557907113432</v>
      </c>
      <c r="Q63" s="26" t="s">
        <v>39</v>
      </c>
      <c r="R63" s="7">
        <v>0.15251071093518601</v>
      </c>
      <c r="S63" s="27">
        <v>0.15076449330793301</v>
      </c>
      <c r="T63" s="85">
        <v>0.1862170333439952</v>
      </c>
      <c r="U63" s="27">
        <v>0.183335565875029</v>
      </c>
      <c r="V63" s="85">
        <v>0.1516203464609058</v>
      </c>
      <c r="W63" s="27">
        <v>0.14397276462780001</v>
      </c>
      <c r="X63" s="85">
        <v>0.4526875657061678</v>
      </c>
      <c r="Y63" s="27">
        <v>0.47559826430593999</v>
      </c>
      <c r="Z63" s="16">
        <v>0.69941521782573923</v>
      </c>
      <c r="AA63" s="27">
        <v>0.69378257651791797</v>
      </c>
    </row>
    <row r="64" spans="2:27" x14ac:dyDescent="0.25">
      <c r="B64" s="26" t="s">
        <v>17</v>
      </c>
      <c r="C64" s="7">
        <f t="shared" ca="1" si="6"/>
        <v>0.11873697403026415</v>
      </c>
      <c r="D64" s="7">
        <f t="shared" ca="1" si="7"/>
        <v>0.10638861360017929</v>
      </c>
      <c r="E64" s="7">
        <f t="shared" ca="1" si="8"/>
        <v>0.42451722580167806</v>
      </c>
      <c r="F64" s="7">
        <f t="shared" ca="1" si="9"/>
        <v>0.1102965977113342</v>
      </c>
      <c r="G64" s="27">
        <f t="shared" ca="1" si="10"/>
        <v>0.63455735411670677</v>
      </c>
      <c r="I64" s="26" t="s">
        <v>17</v>
      </c>
      <c r="J64" s="20">
        <v>0.13541394482471952</v>
      </c>
      <c r="K64" s="20">
        <v>0.12750987646437734</v>
      </c>
      <c r="L64" s="20">
        <v>0.47913234962356577</v>
      </c>
      <c r="M64" s="20">
        <v>0.1328575222835347</v>
      </c>
      <c r="N64" s="53">
        <v>0.85180703961832804</v>
      </c>
      <c r="Q64" s="26" t="s">
        <v>84</v>
      </c>
      <c r="R64" s="7">
        <v>0.13425489264814799</v>
      </c>
      <c r="S64" s="27">
        <v>0.1285712432536</v>
      </c>
      <c r="T64" s="85">
        <v>0.14344388799746724</v>
      </c>
      <c r="U64" s="27">
        <v>0.13435089639112599</v>
      </c>
      <c r="V64" s="85">
        <v>0.1568425540049968</v>
      </c>
      <c r="W64" s="27">
        <v>0.13640719140135599</v>
      </c>
      <c r="X64" s="85">
        <v>0.41378493592661914</v>
      </c>
      <c r="Y64" s="27">
        <v>0.45958012599750497</v>
      </c>
      <c r="Z64" s="16">
        <v>0.72388278097061154</v>
      </c>
      <c r="AA64" s="27">
        <v>0.70002914782951997</v>
      </c>
    </row>
    <row r="65" spans="2:27" x14ac:dyDescent="0.25">
      <c r="B65" s="26" t="s">
        <v>18</v>
      </c>
      <c r="C65" s="7">
        <f t="shared" ca="1" si="6"/>
        <v>0.1296577887267302</v>
      </c>
      <c r="D65" s="7">
        <f t="shared" ca="1" si="7"/>
        <v>0.10229207558284351</v>
      </c>
      <c r="E65" s="7">
        <f t="shared" ca="1" si="8"/>
        <v>0.27470251113564648</v>
      </c>
      <c r="F65" s="7">
        <f t="shared" ca="1" si="9"/>
        <v>0.1134495150294775</v>
      </c>
      <c r="G65" s="27">
        <f t="shared" ca="1" si="10"/>
        <v>0.68488042899014123</v>
      </c>
      <c r="I65" s="26" t="s">
        <v>18</v>
      </c>
      <c r="J65" s="20">
        <v>0.14414755162759091</v>
      </c>
      <c r="K65" s="20">
        <v>0.11305217880308678</v>
      </c>
      <c r="L65" s="20">
        <v>0.34990310690303122</v>
      </c>
      <c r="M65" s="20">
        <v>0.14437845595450755</v>
      </c>
      <c r="N65" s="53">
        <v>0.88083421516754812</v>
      </c>
      <c r="Q65" s="26" t="s">
        <v>41</v>
      </c>
      <c r="R65" s="7">
        <v>0.14738288825000001</v>
      </c>
      <c r="S65" s="27">
        <v>0.15447964242791301</v>
      </c>
      <c r="T65" s="85">
        <v>0.1290732987008249</v>
      </c>
      <c r="U65" s="27">
        <v>0.13591620384081601</v>
      </c>
      <c r="V65" s="85">
        <v>0.18275346079468044</v>
      </c>
      <c r="W65" s="27">
        <v>0.19089919004915101</v>
      </c>
      <c r="X65" s="85">
        <v>0.34349135610731207</v>
      </c>
      <c r="Y65" s="27">
        <v>0.341917928931537</v>
      </c>
      <c r="Z65" s="16">
        <v>0.74855065947242172</v>
      </c>
      <c r="AA65" s="27">
        <v>0.76335187023491102</v>
      </c>
    </row>
    <row r="66" spans="2:27" x14ac:dyDescent="0.25">
      <c r="B66" s="26" t="s">
        <v>19</v>
      </c>
      <c r="C66" s="7">
        <f t="shared" ca="1" si="6"/>
        <v>0.15758416339506154</v>
      </c>
      <c r="D66" s="7">
        <f t="shared" ca="1" si="7"/>
        <v>9.5929542613120575E-2</v>
      </c>
      <c r="E66" s="7">
        <f t="shared" ca="1" si="8"/>
        <v>0.33501033487214071</v>
      </c>
      <c r="F66" s="7">
        <f t="shared" ca="1" si="9"/>
        <v>0.15040448182441682</v>
      </c>
      <c r="G66" s="27">
        <f t="shared" ca="1" si="10"/>
        <v>0.66666083799626974</v>
      </c>
      <c r="I66" s="26" t="s">
        <v>19</v>
      </c>
      <c r="J66" s="20">
        <v>0.1679697002444597</v>
      </c>
      <c r="K66" s="20">
        <v>0.10302457149134736</v>
      </c>
      <c r="L66" s="20">
        <v>0.42962941213466865</v>
      </c>
      <c r="M66" s="20">
        <v>0.19465979662064059</v>
      </c>
      <c r="N66" s="53">
        <v>0.83135743680188146</v>
      </c>
      <c r="Q66" s="26" t="s">
        <v>42</v>
      </c>
      <c r="R66" s="7">
        <v>0.16675776351851868</v>
      </c>
      <c r="S66" s="27">
        <v>0.195533363638487</v>
      </c>
      <c r="T66" s="85">
        <v>0.10364911758224235</v>
      </c>
      <c r="U66" s="27">
        <v>0.136177707745745</v>
      </c>
      <c r="V66" s="85">
        <v>0.23204898618606667</v>
      </c>
      <c r="W66" s="27">
        <v>0.26900132073305399</v>
      </c>
      <c r="X66" s="85">
        <v>0.47436692150750498</v>
      </c>
      <c r="Y66" s="27">
        <v>0.38868562932681899</v>
      </c>
      <c r="Z66" s="16">
        <v>0.70650429656274993</v>
      </c>
      <c r="AA66" s="27">
        <v>0.74415092846924402</v>
      </c>
    </row>
    <row r="67" spans="2:27" x14ac:dyDescent="0.25">
      <c r="B67" s="26" t="s">
        <v>20</v>
      </c>
      <c r="C67" s="7">
        <f t="shared" ca="1" si="6"/>
        <v>0.17961671009259336</v>
      </c>
      <c r="D67" s="7">
        <f t="shared" ca="1" si="7"/>
        <v>0.11099767047985155</v>
      </c>
      <c r="E67" s="7">
        <f t="shared" ca="1" si="8"/>
        <v>0.40565675109759403</v>
      </c>
      <c r="F67" s="7">
        <f t="shared" ca="1" si="9"/>
        <v>0.16487446506956699</v>
      </c>
      <c r="G67" s="27">
        <f t="shared" ca="1" si="10"/>
        <v>0.67003147482014391</v>
      </c>
      <c r="I67" s="26" t="s">
        <v>20</v>
      </c>
      <c r="J67" s="20">
        <v>0.19592713789310101</v>
      </c>
      <c r="K67" s="20">
        <v>0.10717073165202065</v>
      </c>
      <c r="L67" s="20">
        <v>0.49295342512380225</v>
      </c>
      <c r="M67" s="20">
        <v>0.21774659904291213</v>
      </c>
      <c r="N67" s="53">
        <v>0.85818547912992382</v>
      </c>
      <c r="Q67" s="26" t="s">
        <v>43</v>
      </c>
      <c r="R67" s="7">
        <v>0.19876333291666667</v>
      </c>
      <c r="S67" s="27">
        <v>0.22190105331443299</v>
      </c>
      <c r="T67" s="85">
        <v>0.10955202641281353</v>
      </c>
      <c r="U67" s="27">
        <v>0.137357252030434</v>
      </c>
      <c r="V67" s="85">
        <v>0.26641736982657355</v>
      </c>
      <c r="W67" s="27">
        <v>0.29399476742791403</v>
      </c>
      <c r="X67" s="85">
        <v>0.50410843009391271</v>
      </c>
      <c r="Y67" s="27">
        <v>0.42479396094536997</v>
      </c>
      <c r="Z67" s="16">
        <v>0.72930330735411697</v>
      </c>
      <c r="AA67" s="27">
        <v>0.75831810162642799</v>
      </c>
    </row>
    <row r="68" spans="2:27" x14ac:dyDescent="0.25">
      <c r="B68" s="26" t="s">
        <v>21</v>
      </c>
      <c r="C68" s="7">
        <f t="shared" ca="1" si="6"/>
        <v>0.17433486724344155</v>
      </c>
      <c r="D68" s="7">
        <f t="shared" ca="1" si="7"/>
        <v>0.12380937313630062</v>
      </c>
      <c r="E68" s="7">
        <f t="shared" ca="1" si="8"/>
        <v>0.35592309641531777</v>
      </c>
      <c r="F68" s="7">
        <f t="shared" ca="1" si="9"/>
        <v>0.15868046110806369</v>
      </c>
      <c r="G68" s="27">
        <f t="shared" ca="1" si="10"/>
        <v>0.67228966826538761</v>
      </c>
      <c r="I68" s="26" t="s">
        <v>21</v>
      </c>
      <c r="J68" s="20">
        <v>0.1919218068606823</v>
      </c>
      <c r="K68" s="20">
        <v>0.12778072203178925</v>
      </c>
      <c r="L68" s="20">
        <v>0.44295674372465293</v>
      </c>
      <c r="M68" s="20">
        <v>0.19469506127117567</v>
      </c>
      <c r="N68" s="53">
        <v>0.85860082304526764</v>
      </c>
      <c r="Q68" s="26" t="s">
        <v>44</v>
      </c>
      <c r="R68" s="7">
        <v>0.19774855237036998</v>
      </c>
      <c r="S68" s="27">
        <v>0.19840600070726899</v>
      </c>
      <c r="T68" s="85">
        <v>0.13216634303176333</v>
      </c>
      <c r="U68" s="27">
        <v>0.13202320176384899</v>
      </c>
      <c r="V68" s="85">
        <v>0.23761536845973016</v>
      </c>
      <c r="W68" s="27">
        <v>0.23732042477729001</v>
      </c>
      <c r="X68" s="85">
        <v>0.44835256603747148</v>
      </c>
      <c r="Y68" s="27">
        <v>0.46054601475571899</v>
      </c>
      <c r="Z68" s="16">
        <v>0.72965627498001617</v>
      </c>
      <c r="AA68" s="27">
        <v>0.73281060809505605</v>
      </c>
    </row>
    <row r="69" spans="2:27" x14ac:dyDescent="0.25">
      <c r="B69" s="26" t="s">
        <v>22</v>
      </c>
      <c r="C69" s="7">
        <f t="shared" ca="1" si="6"/>
        <v>0.15675264089686858</v>
      </c>
      <c r="D69" s="7">
        <f t="shared" ca="1" si="7"/>
        <v>0.11512303065794349</v>
      </c>
      <c r="E69" s="7">
        <f t="shared" ca="1" si="8"/>
        <v>0.29597540355841029</v>
      </c>
      <c r="F69" s="7">
        <f t="shared" ca="1" si="9"/>
        <v>0.21353832259892253</v>
      </c>
      <c r="G69" s="27">
        <f t="shared" ca="1" si="10"/>
        <v>0.72856464828137502</v>
      </c>
      <c r="I69" s="26" t="s">
        <v>22</v>
      </c>
      <c r="J69" s="20">
        <v>0.17153124062955111</v>
      </c>
      <c r="K69" s="20">
        <v>0.12571180786293437</v>
      </c>
      <c r="L69" s="20">
        <v>0.33870816583530566</v>
      </c>
      <c r="M69" s="20">
        <v>0.22229001864698752</v>
      </c>
      <c r="N69" s="53">
        <v>0.89485465000779252</v>
      </c>
      <c r="Q69" s="26" t="s">
        <v>45</v>
      </c>
      <c r="R69" s="7">
        <v>0.18944884726851802</v>
      </c>
      <c r="S69" s="27">
        <v>0.17932405858459799</v>
      </c>
      <c r="T69" s="85">
        <v>0.14340765694014629</v>
      </c>
      <c r="U69" s="27">
        <v>0.13204431402429601</v>
      </c>
      <c r="V69" s="85">
        <v>0.22269873659612063</v>
      </c>
      <c r="W69" s="27">
        <v>0.21867589891528399</v>
      </c>
      <c r="X69" s="85">
        <v>0.40857327603094629</v>
      </c>
      <c r="Y69" s="27">
        <v>0.37035491670114801</v>
      </c>
      <c r="Z69" s="16">
        <v>0.76046550742568697</v>
      </c>
      <c r="AA69" s="27">
        <v>0.75714375474043705</v>
      </c>
    </row>
    <row r="70" spans="2:27" x14ac:dyDescent="0.25">
      <c r="B70" s="26" t="s">
        <v>23</v>
      </c>
      <c r="C70" s="7">
        <f t="shared" ca="1" si="6"/>
        <v>0.14756602262923227</v>
      </c>
      <c r="D70" s="7">
        <f t="shared" ca="1" si="7"/>
        <v>0.13345951128422104</v>
      </c>
      <c r="E70" s="7">
        <f t="shared" ca="1" si="8"/>
        <v>0.28214636583202501</v>
      </c>
      <c r="F70" s="7">
        <f t="shared" ca="1" si="9"/>
        <v>0.21879902793264314</v>
      </c>
      <c r="G70" s="27">
        <f t="shared" ca="1" si="10"/>
        <v>0.7237290823737671</v>
      </c>
      <c r="I70" s="26" t="s">
        <v>23</v>
      </c>
      <c r="J70" s="20">
        <v>0.14786204453306415</v>
      </c>
      <c r="K70" s="20">
        <v>0.1320023747902587</v>
      </c>
      <c r="L70" s="20">
        <v>0.31944755620959797</v>
      </c>
      <c r="M70" s="20">
        <v>0.20792976360444834</v>
      </c>
      <c r="N70" s="53">
        <v>0.74116578882053119</v>
      </c>
      <c r="Q70" s="26" t="s">
        <v>46</v>
      </c>
      <c r="R70" s="7">
        <v>0.19088223601851931</v>
      </c>
      <c r="S70" s="27">
        <v>0.159607298004695</v>
      </c>
      <c r="T70" s="85">
        <v>0.16720236769815328</v>
      </c>
      <c r="U70" s="27">
        <v>0.15432350011985699</v>
      </c>
      <c r="V70" s="85">
        <v>0.24392660395355659</v>
      </c>
      <c r="W70" s="27">
        <v>0.21859106627418901</v>
      </c>
      <c r="X70" s="85">
        <v>0.48520882479846983</v>
      </c>
      <c r="Y70" s="27">
        <v>0.316636209210651</v>
      </c>
      <c r="Z70" s="16">
        <v>0.62985761729802336</v>
      </c>
      <c r="AA70" s="27">
        <v>0.726516322153544</v>
      </c>
    </row>
    <row r="71" spans="2:27" x14ac:dyDescent="0.25">
      <c r="B71" s="26" t="s">
        <v>24</v>
      </c>
      <c r="C71" s="7">
        <f t="shared" ca="1" si="6"/>
        <v>0.17069564107923849</v>
      </c>
      <c r="D71" s="7">
        <f t="shared" ca="1" si="7"/>
        <v>0.18239851510133448</v>
      </c>
      <c r="E71" s="7">
        <f t="shared" ca="1" si="8"/>
        <v>0.2660221057886637</v>
      </c>
      <c r="F71" s="7">
        <f t="shared" ca="1" si="9"/>
        <v>0.15513198047644497</v>
      </c>
      <c r="G71" s="27">
        <f t="shared" ca="1" si="10"/>
        <v>0.69161649925601165</v>
      </c>
      <c r="I71" s="26" t="s">
        <v>24</v>
      </c>
      <c r="J71" s="20">
        <v>0.17038086053524998</v>
      </c>
      <c r="K71" s="20">
        <v>0.18100699152236635</v>
      </c>
      <c r="L71" s="20">
        <v>0.29087178730759711</v>
      </c>
      <c r="M71" s="20">
        <v>0.16354588690038738</v>
      </c>
      <c r="N71" s="53">
        <v>0.76180912300928894</v>
      </c>
      <c r="Q71" s="26" t="s">
        <v>47</v>
      </c>
      <c r="R71" s="7">
        <v>0.19607459415740799</v>
      </c>
      <c r="S71" s="27">
        <v>0.17087879825708099</v>
      </c>
      <c r="T71" s="85">
        <v>0.20394607441747512</v>
      </c>
      <c r="U71" s="27">
        <v>0.17619096165806999</v>
      </c>
      <c r="V71" s="85">
        <v>0.21154341150793649</v>
      </c>
      <c r="W71" s="27">
        <v>0.15527660482299899</v>
      </c>
      <c r="X71" s="85">
        <v>0.40947161904033891</v>
      </c>
      <c r="Y71" s="27">
        <v>0.34616083744498299</v>
      </c>
      <c r="Z71" s="16">
        <v>0.64740073852857738</v>
      </c>
      <c r="AA71" s="27">
        <v>0.68051245278287098</v>
      </c>
    </row>
    <row r="72" spans="2:27" ht="15.75" thickBot="1" x14ac:dyDescent="0.3">
      <c r="B72" s="28" t="s">
        <v>25</v>
      </c>
      <c r="C72" s="37">
        <f t="shared" ca="1" si="6"/>
        <v>0.14315464358005633</v>
      </c>
      <c r="D72" s="37">
        <f t="shared" ca="1" si="7"/>
        <v>0.23170363725947454</v>
      </c>
      <c r="E72" s="37">
        <f t="shared" ca="1" si="8"/>
        <v>0.43808100492016916</v>
      </c>
      <c r="F72" s="37">
        <f t="shared" ca="1" si="9"/>
        <v>9.1701023722395178E-2</v>
      </c>
      <c r="G72" s="38">
        <f t="shared" ca="1" si="10"/>
        <v>0.66044247934985334</v>
      </c>
      <c r="I72" s="28" t="s">
        <v>25</v>
      </c>
      <c r="J72" s="58">
        <v>0.16763183073774601</v>
      </c>
      <c r="K72" s="58">
        <v>0.25567612478839535</v>
      </c>
      <c r="L72" s="58">
        <v>0.45783514298825956</v>
      </c>
      <c r="M72" s="58">
        <v>0.12160783275675856</v>
      </c>
      <c r="N72" s="59">
        <v>0.86162904174015231</v>
      </c>
      <c r="Q72" s="75" t="s">
        <v>48</v>
      </c>
      <c r="R72" s="76">
        <v>0.18551374630555534</v>
      </c>
      <c r="S72" s="77">
        <v>0.186122091468849</v>
      </c>
      <c r="T72" s="85">
        <v>0.25005318509494845</v>
      </c>
      <c r="U72" s="27">
        <v>0.24918262277671199</v>
      </c>
      <c r="V72" s="85">
        <v>0.16292607141284446</v>
      </c>
      <c r="W72" s="27">
        <v>0.161389896532045</v>
      </c>
      <c r="X72" s="85">
        <v>0.3867693185109547</v>
      </c>
      <c r="Y72" s="27">
        <v>0.39185508409380299</v>
      </c>
      <c r="Z72" s="16">
        <v>0.73222971622701793</v>
      </c>
      <c r="AA72" s="27">
        <v>0.73278264155387796</v>
      </c>
    </row>
    <row r="73" spans="2:27" ht="15.75" thickBot="1" x14ac:dyDescent="0.3">
      <c r="B73" s="51" t="s">
        <v>66</v>
      </c>
      <c r="C73" s="33">
        <f ca="1">+AVERAGE(C61:C72)</f>
        <v>0.14875826085046123</v>
      </c>
      <c r="D73" s="33">
        <f t="shared" ref="D73:G73" ca="1" si="11">+AVERAGE(D61:D72)</f>
        <v>0.15556892171029216</v>
      </c>
      <c r="E73" s="33">
        <f t="shared" ca="1" si="11"/>
        <v>0.36022591664519665</v>
      </c>
      <c r="F73" s="33">
        <f t="shared" ca="1" si="11"/>
        <v>0.13860114174552499</v>
      </c>
      <c r="G73" s="34">
        <f t="shared" ca="1" si="11"/>
        <v>0.66913728945413808</v>
      </c>
      <c r="I73" s="32" t="s">
        <v>66</v>
      </c>
      <c r="J73" s="54">
        <v>0.16218933704985997</v>
      </c>
      <c r="K73" s="54">
        <v>0.16754320989889351</v>
      </c>
      <c r="L73" s="54">
        <v>0.42402869456839548</v>
      </c>
      <c r="M73" s="54">
        <v>0.16238990346146784</v>
      </c>
      <c r="N73" s="55">
        <v>0.83324658823616271</v>
      </c>
      <c r="Q73" s="78" t="s">
        <v>66</v>
      </c>
      <c r="R73" s="79">
        <f t="shared" ref="R73:AA73" si="12">+AVERAGE(R61:R72)</f>
        <v>0.17241793658256177</v>
      </c>
      <c r="S73" s="80">
        <f t="shared" si="12"/>
        <v>0.1719427633557625</v>
      </c>
      <c r="T73" s="86">
        <f t="shared" si="12"/>
        <v>0.1771507898530009</v>
      </c>
      <c r="U73" s="80">
        <f t="shared" si="12"/>
        <v>0.17745212880704289</v>
      </c>
      <c r="V73" s="86">
        <f t="shared" si="12"/>
        <v>0.19594002879851632</v>
      </c>
      <c r="W73" s="80">
        <f t="shared" si="12"/>
        <v>0.19190140770099653</v>
      </c>
      <c r="X73" s="86">
        <f t="shared" si="12"/>
        <v>0.43822204845491974</v>
      </c>
      <c r="Y73" s="80">
        <f t="shared" si="12"/>
        <v>0.41201522324803475</v>
      </c>
      <c r="Z73" s="83">
        <f t="shared" si="12"/>
        <v>0.70810973550645129</v>
      </c>
      <c r="AA73" s="80">
        <f t="shared" si="12"/>
        <v>0.72499239561290185</v>
      </c>
    </row>
    <row r="75" spans="2:27" ht="15.75" thickBot="1" x14ac:dyDescent="0.3"/>
    <row r="76" spans="2:27" ht="15.75" thickBot="1" x14ac:dyDescent="0.3">
      <c r="B76" s="67" t="s">
        <v>76</v>
      </c>
      <c r="C76" s="70"/>
      <c r="D76" s="70"/>
      <c r="E76" s="70"/>
      <c r="F76" s="70"/>
      <c r="G76" s="71"/>
    </row>
    <row r="77" spans="2:27" ht="15.75" thickBot="1" x14ac:dyDescent="0.3">
      <c r="B77" s="29" t="s">
        <v>68</v>
      </c>
      <c r="C77" s="30" t="s">
        <v>1</v>
      </c>
      <c r="D77" s="30" t="s">
        <v>2</v>
      </c>
      <c r="E77" s="30" t="s">
        <v>62</v>
      </c>
      <c r="F77" s="30" t="s">
        <v>63</v>
      </c>
      <c r="G77" s="31" t="s">
        <v>4</v>
      </c>
    </row>
    <row r="78" spans="2:27" x14ac:dyDescent="0.25">
      <c r="B78" s="25" t="s">
        <v>14</v>
      </c>
      <c r="C78" s="35">
        <f t="shared" ref="C78:C89" ca="1" si="13">+C32*S47/C$61</f>
        <v>0.17341899696738944</v>
      </c>
      <c r="D78" s="35">
        <f t="shared" ref="D78:D89" ca="1" si="14">+D32*T47/D$61</f>
        <v>0.28571373058694882</v>
      </c>
      <c r="E78" s="35">
        <f t="shared" ref="E78:E89" ca="1" si="15">+E32*U47/E$61</f>
        <v>0.52083284250643402</v>
      </c>
      <c r="F78" s="35">
        <f t="shared" ref="F78:F89" ca="1" si="16">+F32*V47/F$61</f>
        <v>0.11484846860770485</v>
      </c>
      <c r="G78" s="36">
        <f t="shared" ref="G78:G89" ca="1" si="17">+G32*W47/F$61</f>
        <v>0.74962698685012796</v>
      </c>
    </row>
    <row r="79" spans="2:27" x14ac:dyDescent="0.25">
      <c r="B79" s="26" t="s">
        <v>15</v>
      </c>
      <c r="C79" s="7">
        <f t="shared" ca="1" si="13"/>
        <v>0.15297009925332139</v>
      </c>
      <c r="D79" s="7">
        <f t="shared" ca="1" si="14"/>
        <v>0.25402155730657028</v>
      </c>
      <c r="E79" s="7">
        <f t="shared" ca="1" si="15"/>
        <v>0.50532441293639352</v>
      </c>
      <c r="F79" s="7">
        <f t="shared" ca="1" si="16"/>
        <v>0.11713710416124549</v>
      </c>
      <c r="G79" s="27">
        <f t="shared" ca="1" si="17"/>
        <v>0.7841619516484688</v>
      </c>
    </row>
    <row r="80" spans="2:27" x14ac:dyDescent="0.25">
      <c r="B80" s="26" t="s">
        <v>16</v>
      </c>
      <c r="C80" s="7">
        <f t="shared" ca="1" si="13"/>
        <v>0.15991772293301221</v>
      </c>
      <c r="D80" s="7">
        <f t="shared" ca="1" si="14"/>
        <v>0.19254272769128877</v>
      </c>
      <c r="E80" s="7">
        <f t="shared" ca="1" si="15"/>
        <v>0.49256560953741146</v>
      </c>
      <c r="F80" s="7">
        <f t="shared" ca="1" si="16"/>
        <v>0.13582404514887672</v>
      </c>
      <c r="G80" s="27">
        <f t="shared" ca="1" si="17"/>
        <v>0.76194558286619252</v>
      </c>
    </row>
    <row r="81" spans="2:13" x14ac:dyDescent="0.25">
      <c r="B81" s="26" t="s">
        <v>17</v>
      </c>
      <c r="C81" s="7">
        <f t="shared" ca="1" si="13"/>
        <v>0.14711198562508734</v>
      </c>
      <c r="D81" s="7">
        <f t="shared" ca="1" si="14"/>
        <v>0.14679564680643836</v>
      </c>
      <c r="E81" s="7">
        <f t="shared" ca="1" si="15"/>
        <v>0.45036238751751034</v>
      </c>
      <c r="F81" s="7">
        <f t="shared" ca="1" si="16"/>
        <v>0.13899478796692269</v>
      </c>
      <c r="G81" s="27">
        <f t="shared" ca="1" si="17"/>
        <v>0.75711620264517032</v>
      </c>
    </row>
    <row r="82" spans="2:13" x14ac:dyDescent="0.25">
      <c r="B82" s="26" t="s">
        <v>18</v>
      </c>
      <c r="C82" s="7">
        <f t="shared" ca="1" si="13"/>
        <v>0.15685125380466833</v>
      </c>
      <c r="D82" s="7">
        <f t="shared" ca="1" si="14"/>
        <v>0.12512010395227222</v>
      </c>
      <c r="E82" s="7">
        <f t="shared" ca="1" si="15"/>
        <v>0.35505602625910276</v>
      </c>
      <c r="F82" s="7">
        <f t="shared" ca="1" si="16"/>
        <v>0.15885093655925586</v>
      </c>
      <c r="G82" s="27">
        <f t="shared" ca="1" si="17"/>
        <v>0.82332467816989419</v>
      </c>
    </row>
    <row r="83" spans="2:13" x14ac:dyDescent="0.25">
      <c r="B83" s="26" t="s">
        <v>19</v>
      </c>
      <c r="C83" s="7">
        <f t="shared" ca="1" si="13"/>
        <v>0.19079964094892962</v>
      </c>
      <c r="D83" s="7">
        <f t="shared" ca="1" si="14"/>
        <v>0.11964631546081145</v>
      </c>
      <c r="E83" s="7">
        <f t="shared" ca="1" si="15"/>
        <v>0.41880918282833629</v>
      </c>
      <c r="F83" s="7">
        <f t="shared" ca="1" si="16"/>
        <v>0.229122179112278</v>
      </c>
      <c r="G83" s="27">
        <f t="shared" ca="1" si="17"/>
        <v>0.8499288856395365</v>
      </c>
    </row>
    <row r="84" spans="2:13" x14ac:dyDescent="0.25">
      <c r="B84" s="26" t="s">
        <v>20</v>
      </c>
      <c r="C84" s="7">
        <f t="shared" ca="1" si="13"/>
        <v>0.20996729823752663</v>
      </c>
      <c r="D84" s="7">
        <f t="shared" ca="1" si="14"/>
        <v>0.11889516732186038</v>
      </c>
      <c r="E84" s="7">
        <f t="shared" ca="1" si="15"/>
        <v>0.46518280294002662</v>
      </c>
      <c r="F84" s="7">
        <f t="shared" ca="1" si="16"/>
        <v>0.25572656231487345</v>
      </c>
      <c r="G84" s="27">
        <f t="shared" ca="1" si="17"/>
        <v>0.82695175995180425</v>
      </c>
    </row>
    <row r="85" spans="2:13" x14ac:dyDescent="0.25">
      <c r="B85" s="26" t="s">
        <v>21</v>
      </c>
      <c r="C85" s="7">
        <f t="shared" ca="1" si="13"/>
        <v>0.19518908476597666</v>
      </c>
      <c r="D85" s="7">
        <f t="shared" ca="1" si="14"/>
        <v>0.12736321673591347</v>
      </c>
      <c r="E85" s="7">
        <f t="shared" ca="1" si="15"/>
        <v>0.42617674051815452</v>
      </c>
      <c r="F85" s="7">
        <f t="shared" ca="1" si="16"/>
        <v>0.22171570678437455</v>
      </c>
      <c r="G85" s="27">
        <f t="shared" ca="1" si="17"/>
        <v>0.74409156356303174</v>
      </c>
    </row>
    <row r="86" spans="2:13" x14ac:dyDescent="0.25">
      <c r="B86" s="26" t="s">
        <v>22</v>
      </c>
      <c r="C86" s="7">
        <f t="shared" ca="1" si="13"/>
        <v>0.15149983578229756</v>
      </c>
      <c r="D86" s="7">
        <f t="shared" ca="1" si="14"/>
        <v>0.10500478647738182</v>
      </c>
      <c r="E86" s="7">
        <f t="shared" ca="1" si="15"/>
        <v>0.32963019201591759</v>
      </c>
      <c r="F86" s="7">
        <f t="shared" ca="1" si="16"/>
        <v>0.21206191095066196</v>
      </c>
      <c r="G86" s="27">
        <f t="shared" ca="1" si="17"/>
        <v>0.57039560848470583</v>
      </c>
    </row>
    <row r="87" spans="2:13" x14ac:dyDescent="0.25">
      <c r="B87" s="26" t="s">
        <v>23</v>
      </c>
      <c r="C87" s="7">
        <f t="shared" ca="1" si="13"/>
        <v>0.15127465177950114</v>
      </c>
      <c r="D87" s="7">
        <f t="shared" ca="1" si="14"/>
        <v>0.11365988296891144</v>
      </c>
      <c r="E87" s="7">
        <f t="shared" ca="1" si="15"/>
        <v>0.38102311198461808</v>
      </c>
      <c r="F87" s="7">
        <f t="shared" ca="1" si="16"/>
        <v>0.25262163975215152</v>
      </c>
      <c r="G87" s="27">
        <f t="shared" ca="1" si="17"/>
        <v>0.40245180897665184</v>
      </c>
    </row>
    <row r="88" spans="2:13" x14ac:dyDescent="0.25">
      <c r="B88" s="26" t="s">
        <v>24</v>
      </c>
      <c r="C88" s="7">
        <f t="shared" ca="1" si="13"/>
        <v>0.17663619517438894</v>
      </c>
      <c r="D88" s="7">
        <f t="shared" ca="1" si="14"/>
        <v>0.15869445883119815</v>
      </c>
      <c r="E88" s="7">
        <f t="shared" ca="1" si="15"/>
        <v>0.35358504028636073</v>
      </c>
      <c r="F88" s="7">
        <f t="shared" ca="1" si="16"/>
        <v>0.19082251848666609</v>
      </c>
      <c r="G88" s="27">
        <f t="shared" ca="1" si="17"/>
        <v>0.49398197507453967</v>
      </c>
    </row>
    <row r="89" spans="2:13" ht="15.75" thickBot="1" x14ac:dyDescent="0.3">
      <c r="B89" s="28" t="s">
        <v>25</v>
      </c>
      <c r="C89" s="37">
        <f t="shared" ca="1" si="13"/>
        <v>0.18792945632100713</v>
      </c>
      <c r="D89" s="37">
        <f t="shared" ca="1" si="14"/>
        <v>0.23512799656116276</v>
      </c>
      <c r="E89" s="37">
        <f t="shared" ca="1" si="15"/>
        <v>0.45246930840968297</v>
      </c>
      <c r="F89" s="37">
        <f t="shared" ca="1" si="16"/>
        <v>0.13019051876844973</v>
      </c>
      <c r="G89" s="38">
        <f t="shared" ca="1" si="17"/>
        <v>0.74533740029870366</v>
      </c>
    </row>
    <row r="90" spans="2:13" ht="15.75" thickBot="1" x14ac:dyDescent="0.3">
      <c r="B90" s="51" t="s">
        <v>66</v>
      </c>
      <c r="C90" s="33">
        <f ca="1">+AVERAGE(C78:C89)</f>
        <v>0.1711305184660922</v>
      </c>
      <c r="D90" s="33">
        <f t="shared" ref="D90:G90" ca="1" si="18">+AVERAGE(D78:D89)</f>
        <v>0.16521546589172983</v>
      </c>
      <c r="E90" s="33">
        <f t="shared" ca="1" si="18"/>
        <v>0.42925147147832909</v>
      </c>
      <c r="F90" s="33">
        <f t="shared" ca="1" si="18"/>
        <v>0.17982636488445505</v>
      </c>
      <c r="G90" s="34">
        <f t="shared" ca="1" si="18"/>
        <v>0.70910953368073548</v>
      </c>
    </row>
    <row r="94" spans="2:13" ht="15.75" thickBot="1" x14ac:dyDescent="0.3"/>
    <row r="95" spans="2:13" ht="15.75" thickBot="1" x14ac:dyDescent="0.3">
      <c r="B95" s="67" t="s">
        <v>77</v>
      </c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9"/>
    </row>
    <row r="96" spans="2:13" ht="15.75" thickBot="1" x14ac:dyDescent="0.3">
      <c r="B96" s="29" t="s">
        <v>68</v>
      </c>
      <c r="C96" s="30" t="s">
        <v>1</v>
      </c>
      <c r="D96" s="30" t="s">
        <v>2</v>
      </c>
      <c r="E96" s="30" t="s">
        <v>62</v>
      </c>
      <c r="F96" s="30" t="s">
        <v>63</v>
      </c>
      <c r="G96" s="30" t="s">
        <v>5</v>
      </c>
      <c r="H96" s="30" t="s">
        <v>7</v>
      </c>
      <c r="I96" s="30" t="s">
        <v>8</v>
      </c>
      <c r="J96" s="30" t="s">
        <v>9</v>
      </c>
      <c r="K96" s="30" t="s">
        <v>10</v>
      </c>
      <c r="L96" s="30" t="s">
        <v>11</v>
      </c>
      <c r="M96" s="31" t="s">
        <v>12</v>
      </c>
    </row>
    <row r="97" spans="2:13" x14ac:dyDescent="0.25">
      <c r="B97" s="25" t="s">
        <v>14</v>
      </c>
      <c r="C97" s="65">
        <v>1.0014141985021023</v>
      </c>
      <c r="D97" s="65">
        <v>1.0044445736497962</v>
      </c>
      <c r="E97" s="65">
        <v>0.92295978031980885</v>
      </c>
      <c r="F97" s="65">
        <v>0.99130503826055349</v>
      </c>
      <c r="G97" s="65">
        <v>1.0892484150562034</v>
      </c>
      <c r="H97" s="65">
        <v>1.0070530035794234</v>
      </c>
      <c r="I97" s="65">
        <v>1.0063798150647811</v>
      </c>
      <c r="J97" s="65">
        <v>1.0070530035794234</v>
      </c>
      <c r="K97" s="65">
        <v>1.0053449760970981</v>
      </c>
      <c r="L97" s="65">
        <v>1.0116133560080605</v>
      </c>
      <c r="M97" s="66">
        <v>1.0025363291765941</v>
      </c>
    </row>
    <row r="98" spans="2:13" x14ac:dyDescent="0.25">
      <c r="B98" s="26" t="s">
        <v>15</v>
      </c>
      <c r="C98" s="12">
        <v>1.0089680246616408</v>
      </c>
      <c r="D98" s="12">
        <v>0.99498065187600815</v>
      </c>
      <c r="E98" s="12">
        <v>0.90396879920810991</v>
      </c>
      <c r="F98" s="12">
        <v>0.98684571148087274</v>
      </c>
      <c r="G98" s="12">
        <v>1.1065057771267937</v>
      </c>
      <c r="H98" s="12">
        <v>1.0074277387326454</v>
      </c>
      <c r="I98" s="12">
        <v>1.0059591412489555</v>
      </c>
      <c r="J98" s="12">
        <v>1.0074277387326449</v>
      </c>
      <c r="K98" s="12">
        <v>1.0921079479122335</v>
      </c>
      <c r="L98" s="12">
        <v>1.0035804187028883</v>
      </c>
      <c r="M98" s="60">
        <v>1.0060602120058662</v>
      </c>
    </row>
    <row r="99" spans="2:13" x14ac:dyDescent="0.25">
      <c r="B99" s="26" t="s">
        <v>16</v>
      </c>
      <c r="C99" s="12">
        <v>0.99723331492629386</v>
      </c>
      <c r="D99" s="12">
        <v>0.98112078405782077</v>
      </c>
      <c r="E99" s="12">
        <v>0.9442203653583322</v>
      </c>
      <c r="F99" s="12">
        <v>0.99577727653604531</v>
      </c>
      <c r="G99" s="12">
        <v>1.1400616060858493</v>
      </c>
      <c r="H99" s="12">
        <v>1.0139266486947964</v>
      </c>
      <c r="I99" s="12">
        <v>1.0141920445736066</v>
      </c>
      <c r="J99" s="12">
        <v>1.0139266486947964</v>
      </c>
      <c r="K99" s="12">
        <v>0.9136536574251044</v>
      </c>
      <c r="L99" s="12">
        <v>1.0272133011064772</v>
      </c>
      <c r="M99" s="60">
        <v>0.9942316578039474</v>
      </c>
    </row>
    <row r="100" spans="2:13" x14ac:dyDescent="0.25">
      <c r="B100" s="26" t="s">
        <v>17</v>
      </c>
      <c r="C100" s="12">
        <v>1.0026839359600865</v>
      </c>
      <c r="D100" s="12">
        <v>0.98423397064945917</v>
      </c>
      <c r="E100" s="12">
        <v>0.96660818021204453</v>
      </c>
      <c r="F100" s="12">
        <v>1.0139058808231574</v>
      </c>
      <c r="G100" s="12">
        <v>1.1435608927916421</v>
      </c>
      <c r="H100" s="12">
        <v>1.0195804619020881</v>
      </c>
      <c r="I100" s="12">
        <v>1.0219991933228758</v>
      </c>
      <c r="J100" s="12">
        <v>1.0195804619020887</v>
      </c>
      <c r="K100" s="12">
        <v>0.85183388881839106</v>
      </c>
      <c r="L100" s="12">
        <v>1.0323533862968883</v>
      </c>
      <c r="M100" s="60">
        <v>0.99741566925204239</v>
      </c>
    </row>
    <row r="101" spans="2:13" x14ac:dyDescent="0.25">
      <c r="B101" s="26" t="s">
        <v>18</v>
      </c>
      <c r="C101" s="12">
        <v>0.99907977428384143</v>
      </c>
      <c r="D101" s="12">
        <v>1.0171643929347591</v>
      </c>
      <c r="E101" s="12">
        <v>0.92550280983202804</v>
      </c>
      <c r="F101" s="12">
        <v>0.98755912892820719</v>
      </c>
      <c r="G101" s="12">
        <v>1.0659990073244847</v>
      </c>
      <c r="H101" s="12">
        <v>1.0070026411108157</v>
      </c>
      <c r="I101" s="12">
        <v>1.0067740467682136</v>
      </c>
      <c r="J101" s="12">
        <v>1.0070026411108159</v>
      </c>
      <c r="K101" s="12">
        <v>0.98044191363284738</v>
      </c>
      <c r="L101" s="12">
        <v>1.007080146971161</v>
      </c>
      <c r="M101" s="60">
        <v>1.0101232606275894</v>
      </c>
    </row>
    <row r="102" spans="2:13" x14ac:dyDescent="0.25">
      <c r="B102" s="26" t="s">
        <v>19</v>
      </c>
      <c r="C102" s="12">
        <v>1.0000000000000013</v>
      </c>
      <c r="D102" s="12">
        <v>1.0000000000000004</v>
      </c>
      <c r="E102" s="12">
        <v>0.99999999999999922</v>
      </c>
      <c r="F102" s="12">
        <v>0.99999999999999922</v>
      </c>
      <c r="G102" s="12">
        <v>1.0000000000000004</v>
      </c>
      <c r="H102" s="12">
        <v>0.99999999999999933</v>
      </c>
      <c r="I102" s="12">
        <v>0.99999999999999811</v>
      </c>
      <c r="J102" s="12">
        <v>0.99999999999999933</v>
      </c>
      <c r="K102" s="12">
        <v>1.0000000000000036</v>
      </c>
      <c r="L102" s="12">
        <v>0.99999999999999933</v>
      </c>
      <c r="M102" s="60">
        <v>1.0000000000000011</v>
      </c>
    </row>
    <row r="103" spans="2:13" x14ac:dyDescent="0.25">
      <c r="B103" s="26" t="s">
        <v>20</v>
      </c>
      <c r="C103" s="12">
        <v>1.0000000000000038</v>
      </c>
      <c r="D103" s="12">
        <v>0.99999999999999623</v>
      </c>
      <c r="E103" s="12">
        <v>0.999999999999996</v>
      </c>
      <c r="F103" s="12">
        <v>0.99999999999999867</v>
      </c>
      <c r="G103" s="12">
        <v>0.99999999999999911</v>
      </c>
      <c r="H103" s="12">
        <v>1.0000000000000002</v>
      </c>
      <c r="I103" s="12">
        <v>1.0000000000000002</v>
      </c>
      <c r="J103" s="12">
        <v>1.0000000000000002</v>
      </c>
      <c r="K103" s="12">
        <v>0.99999999999999856</v>
      </c>
      <c r="L103" s="12">
        <v>0.99999999999999878</v>
      </c>
      <c r="M103" s="60">
        <v>1.0000000000000036</v>
      </c>
    </row>
    <row r="104" spans="2:13" x14ac:dyDescent="0.25">
      <c r="B104" s="26" t="s">
        <v>21</v>
      </c>
      <c r="C104" s="12">
        <v>1.0020845153854254</v>
      </c>
      <c r="D104" s="12">
        <v>1.0020918792771341</v>
      </c>
      <c r="E104" s="12">
        <v>0.98164504545053688</v>
      </c>
      <c r="F104" s="12">
        <v>0.9866629473758799</v>
      </c>
      <c r="G104" s="12">
        <v>1.0259840249756875</v>
      </c>
      <c r="H104" s="12">
        <v>1.0029956656959735</v>
      </c>
      <c r="I104" s="12">
        <v>1.0032752165268923</v>
      </c>
      <c r="J104" s="12">
        <v>1.0029956656959735</v>
      </c>
      <c r="K104" s="12">
        <v>0.97264552298792439</v>
      </c>
      <c r="L104" s="12">
        <v>1.0048700721475032</v>
      </c>
      <c r="M104" s="60">
        <v>1.0005398895110087</v>
      </c>
    </row>
    <row r="105" spans="2:13" x14ac:dyDescent="0.25">
      <c r="B105" s="26" t="s">
        <v>22</v>
      </c>
      <c r="C105" s="12">
        <v>0.99021368844222157</v>
      </c>
      <c r="D105" s="12">
        <v>0.9417260003877026</v>
      </c>
      <c r="E105" s="12">
        <v>0.95981935579067668</v>
      </c>
      <c r="F105" s="12">
        <v>1.0079042870804142</v>
      </c>
      <c r="G105" s="12">
        <v>1.1330330625915712</v>
      </c>
      <c r="H105" s="12">
        <v>1.0133475862005061</v>
      </c>
      <c r="I105" s="12">
        <v>1.0169515829746709</v>
      </c>
      <c r="J105" s="12">
        <v>1.0133475862005061</v>
      </c>
      <c r="K105" s="12">
        <v>0.86101428892853515</v>
      </c>
      <c r="L105" s="12">
        <v>1.0360807407515711</v>
      </c>
      <c r="M105" s="60">
        <v>0.97311016898460412</v>
      </c>
    </row>
    <row r="106" spans="2:13" x14ac:dyDescent="0.25">
      <c r="B106" s="26" t="s">
        <v>23</v>
      </c>
      <c r="C106" s="12">
        <v>0.89805001235199378</v>
      </c>
      <c r="D106" s="12">
        <v>0.90880842433392894</v>
      </c>
      <c r="E106" s="12">
        <v>0.78818097430374945</v>
      </c>
      <c r="F106" s="12">
        <v>0.98509744749734474</v>
      </c>
      <c r="G106" s="12">
        <v>2.0882614325189652</v>
      </c>
      <c r="H106" s="12">
        <v>1.023779071071105</v>
      </c>
      <c r="I106" s="12">
        <v>1.0282904921624418</v>
      </c>
      <c r="J106" s="12">
        <v>1.0237790710711001</v>
      </c>
      <c r="K106" s="12">
        <v>0.67943748547742178</v>
      </c>
      <c r="L106" s="12">
        <v>1.0584766474084712</v>
      </c>
      <c r="M106" s="60">
        <v>0.98480049732746899</v>
      </c>
    </row>
    <row r="107" spans="2:13" x14ac:dyDescent="0.25">
      <c r="B107" s="26" t="s">
        <v>24</v>
      </c>
      <c r="C107" s="12">
        <v>1.0001482147537533</v>
      </c>
      <c r="D107" s="12">
        <v>1.0356722657811701</v>
      </c>
      <c r="E107" s="12">
        <v>0.78641271071299601</v>
      </c>
      <c r="F107" s="12">
        <v>0.90768703515363547</v>
      </c>
      <c r="G107" s="12">
        <v>1.956767504433542</v>
      </c>
      <c r="H107" s="12">
        <v>1.057020970680195</v>
      </c>
      <c r="I107" s="12">
        <v>1.0639324116540434</v>
      </c>
      <c r="J107" s="12">
        <v>1.0570209706801938</v>
      </c>
      <c r="K107" s="12">
        <v>0.7497455323322344</v>
      </c>
      <c r="L107" s="12">
        <v>1.0773996318262984</v>
      </c>
      <c r="M107" s="60">
        <v>1.0611985347852539</v>
      </c>
    </row>
    <row r="108" spans="2:13" ht="15.75" thickBot="1" x14ac:dyDescent="0.3">
      <c r="B108" s="28" t="s">
        <v>25</v>
      </c>
      <c r="C108" s="61">
        <v>0.96427319381740739</v>
      </c>
      <c r="D108" s="61">
        <v>1.0135937591657831</v>
      </c>
      <c r="E108" s="61">
        <v>0.92676724862245041</v>
      </c>
      <c r="F108" s="61">
        <v>0.92087627496144775</v>
      </c>
      <c r="G108" s="61">
        <v>1.1441150332360894</v>
      </c>
      <c r="H108" s="61">
        <v>1.0031650255394318</v>
      </c>
      <c r="I108" s="61">
        <v>1.004800616909912</v>
      </c>
      <c r="J108" s="61">
        <v>1.0031650255394329</v>
      </c>
      <c r="K108" s="61">
        <v>0.93720420565965701</v>
      </c>
      <c r="L108" s="61">
        <v>1.0074778849699417</v>
      </c>
      <c r="M108" s="62">
        <v>1.0040105471810157</v>
      </c>
    </row>
    <row r="109" spans="2:13" ht="15.75" thickBot="1" x14ac:dyDescent="0.3">
      <c r="B109" s="51" t="s">
        <v>66</v>
      </c>
      <c r="C109" s="63">
        <f>+AVERAGE(C97:C108)</f>
        <v>0.98867907275706424</v>
      </c>
      <c r="D109" s="63">
        <f t="shared" ref="D109:M109" si="19">+AVERAGE(D97:D108)</f>
        <v>0.99031972517612976</v>
      </c>
      <c r="E109" s="63">
        <f t="shared" si="19"/>
        <v>0.92550710581756068</v>
      </c>
      <c r="F109" s="63">
        <f t="shared" si="19"/>
        <v>0.9819684190081297</v>
      </c>
      <c r="G109" s="63">
        <f t="shared" si="19"/>
        <v>1.2411280630117354</v>
      </c>
      <c r="H109" s="63">
        <f t="shared" si="19"/>
        <v>1.0129415677672484</v>
      </c>
      <c r="I109" s="63">
        <f t="shared" si="19"/>
        <v>1.0143795467671994</v>
      </c>
      <c r="J109" s="63">
        <f t="shared" si="19"/>
        <v>1.012941567767248</v>
      </c>
      <c r="K109" s="63">
        <f t="shared" si="19"/>
        <v>0.92028578493928748</v>
      </c>
      <c r="L109" s="63">
        <f t="shared" si="19"/>
        <v>1.0221787988491047</v>
      </c>
      <c r="M109" s="64">
        <f t="shared" si="19"/>
        <v>1.0028355638879498</v>
      </c>
    </row>
    <row r="113" spans="2:15" x14ac:dyDescent="0.25">
      <c r="B113" s="1" t="s">
        <v>28</v>
      </c>
      <c r="C113" s="1" t="s">
        <v>1</v>
      </c>
      <c r="D113" s="1" t="s">
        <v>2</v>
      </c>
      <c r="E113" s="1" t="s">
        <v>62</v>
      </c>
      <c r="F113" s="1" t="s">
        <v>63</v>
      </c>
      <c r="G113" s="1" t="s">
        <v>4</v>
      </c>
      <c r="H113" s="1" t="s">
        <v>5</v>
      </c>
      <c r="I113" s="1" t="s">
        <v>33</v>
      </c>
      <c r="J113" s="1" t="s">
        <v>7</v>
      </c>
      <c r="K113" s="1" t="s">
        <v>8</v>
      </c>
      <c r="L113" s="1" t="s">
        <v>9</v>
      </c>
      <c r="M113" s="1" t="s">
        <v>10</v>
      </c>
      <c r="N113" s="1" t="s">
        <v>11</v>
      </c>
      <c r="O113" s="1" t="s">
        <v>12</v>
      </c>
    </row>
    <row r="114" spans="2:15" x14ac:dyDescent="0.25">
      <c r="B114" s="1" t="s">
        <v>14</v>
      </c>
      <c r="C114" s="12">
        <f ca="1">+#REF!/$F114</f>
        <v>0.98834375673595387</v>
      </c>
      <c r="D114" s="12">
        <f ca="1">+#REF!/$F114</f>
        <v>1.0528064004946902</v>
      </c>
      <c r="E114" s="12">
        <f ca="1">+#REF!/$F114</f>
        <v>1.1227115373453278</v>
      </c>
      <c r="F114" s="12">
        <f ca="1">+#REF!/$F114</f>
        <v>0.77512412507729322</v>
      </c>
      <c r="G114" s="12">
        <f ca="1">+#REF!/$F114</f>
        <v>1</v>
      </c>
      <c r="H114" s="12">
        <f ca="1">+#REF!/$F114</f>
        <v>1.9963149437725889</v>
      </c>
      <c r="I114" s="12" t="e">
        <f>+#REF!/#REF!</f>
        <v>#REF!</v>
      </c>
      <c r="J114" s="12">
        <f ca="1">+#REF!/$F114</f>
        <v>1.0915294197715855</v>
      </c>
      <c r="K114" s="12">
        <f ca="1">+#REF!/$F114</f>
        <v>1.0975295280024573</v>
      </c>
      <c r="L114" s="12">
        <f ca="1">+#REF!/$F114</f>
        <v>1.0915294197715897</v>
      </c>
      <c r="M114" s="12">
        <f ca="1">+#REF!/$F114</f>
        <v>0.77536367964759334</v>
      </c>
      <c r="N114" s="12">
        <f ca="1">+#REF!/$F114</f>
        <v>1.178702391429195</v>
      </c>
      <c r="O114" s="12">
        <f ca="1">+#REF!/$F114</f>
        <v>1.0490400274712293</v>
      </c>
    </row>
    <row r="115" spans="2:15" x14ac:dyDescent="0.25">
      <c r="B115" s="1" t="s">
        <v>15</v>
      </c>
      <c r="C115" s="12">
        <f ca="1">+#REF!/$F115</f>
        <v>0.95391148636001377</v>
      </c>
      <c r="D115" s="12">
        <f ca="1">+#REF!/$F115</f>
        <v>0.95821151731007059</v>
      </c>
      <c r="E115" s="12">
        <f ca="1">+#REF!/$F115</f>
        <v>0.9934538365076957</v>
      </c>
      <c r="F115" s="12">
        <f ca="1">+#REF!/$F115</f>
        <v>0.78657648524676149</v>
      </c>
      <c r="G115" s="12">
        <f ca="1">+#REF!/$F115</f>
        <v>1</v>
      </c>
      <c r="H115" s="12">
        <f ca="1">+#REF!/$F115</f>
        <v>1.7827643860449656</v>
      </c>
      <c r="I115" s="12" t="e">
        <f>+#REF!/#REF!</f>
        <v>#REF!</v>
      </c>
      <c r="J115" s="12">
        <f ca="1">+#REF!/$F115</f>
        <v>1.0450615961023157</v>
      </c>
      <c r="K115" s="12">
        <f ca="1">+#REF!/$F115</f>
        <v>1.0491060582734364</v>
      </c>
      <c r="L115" s="12">
        <f ca="1">+#REF!/$F115</f>
        <v>1.0450615961023155</v>
      </c>
      <c r="M115" s="12">
        <f ca="1">+#REF!/$F115</f>
        <v>0.76750223473461332</v>
      </c>
      <c r="N115" s="12">
        <f ca="1">+#REF!/$F115</f>
        <v>1.1272011050642623</v>
      </c>
      <c r="O115" s="12">
        <f ca="1">+#REF!/$F115</f>
        <v>0.99765393763296473</v>
      </c>
    </row>
    <row r="116" spans="2:15" x14ac:dyDescent="0.25">
      <c r="B116" s="1" t="s">
        <v>16</v>
      </c>
      <c r="C116" s="12">
        <f ca="1">+#REF!/$F116</f>
        <v>0.99964494100228796</v>
      </c>
      <c r="D116" s="12">
        <f ca="1">+#REF!/$F116</f>
        <v>0.94563502585736059</v>
      </c>
      <c r="E116" s="12">
        <f ca="1">+#REF!/$F116</f>
        <v>1.1116460037772096</v>
      </c>
      <c r="F116" s="12">
        <f ca="1">+#REF!/$F116</f>
        <v>0.8451209529193815</v>
      </c>
      <c r="G116" s="12">
        <f ca="1">+#REF!/$F116</f>
        <v>1</v>
      </c>
      <c r="H116" s="12">
        <f ca="1">+#REF!/$F116</f>
        <v>2.1639587817355102</v>
      </c>
      <c r="I116" s="12" t="e">
        <f>+#REF!/#REF!</f>
        <v>#REF!</v>
      </c>
      <c r="J116" s="12">
        <f ca="1">+#REF!/$F116</f>
        <v>1.0903483450395286</v>
      </c>
      <c r="K116" s="12">
        <f ca="1">+#REF!/$F116</f>
        <v>1.0966311623182678</v>
      </c>
      <c r="L116" s="12">
        <f ca="1">+#REF!/$F116</f>
        <v>1.0903483450395317</v>
      </c>
      <c r="M116" s="12">
        <f ca="1">+#REF!/$F116</f>
        <v>0.7781442594487008</v>
      </c>
      <c r="N116" s="12">
        <f ca="1">+#REF!/$F116</f>
        <v>1.1769871927643429</v>
      </c>
      <c r="O116" s="12">
        <f ca="1">+#REF!/$F116</f>
        <v>0.97035227465312601</v>
      </c>
    </row>
    <row r="117" spans="2:15" x14ac:dyDescent="0.25">
      <c r="B117" s="1" t="s">
        <v>17</v>
      </c>
      <c r="C117" s="12">
        <f ca="1">+#REF!/$F117</f>
        <v>1.0086332211341389</v>
      </c>
      <c r="D117" s="12">
        <f ca="1">+#REF!/$F117</f>
        <v>0.8889181563917784</v>
      </c>
      <c r="E117" s="12">
        <f ca="1">+#REF!/$F117</f>
        <v>1.1579260336063451</v>
      </c>
      <c r="F117" s="12">
        <f ca="1">+#REF!/$F117</f>
        <v>0.84707573863724528</v>
      </c>
      <c r="G117" s="12">
        <f ca="1">+#REF!/$F117</f>
        <v>1</v>
      </c>
      <c r="H117" s="12">
        <f ca="1">+#REF!/$F117</f>
        <v>2.5877549345130668</v>
      </c>
      <c r="I117" s="12" t="e">
        <f>+#REF!/#REF!</f>
        <v>#REF!</v>
      </c>
      <c r="J117" s="12">
        <f ca="1">+#REF!/$F117</f>
        <v>1.1146584295704733</v>
      </c>
      <c r="K117" s="12">
        <f ca="1">+#REF!/$F117</f>
        <v>1.1256163636529815</v>
      </c>
      <c r="L117" s="12">
        <f ca="1">+#REF!/$F117</f>
        <v>1.1146584295704716</v>
      </c>
      <c r="M117" s="12">
        <f ca="1">+#REF!/$F117</f>
        <v>0.82433853050554518</v>
      </c>
      <c r="N117" s="12">
        <f ca="1">+#REF!/$F117</f>
        <v>1.2133636947939865</v>
      </c>
      <c r="O117" s="12">
        <f ca="1">+#REF!/$F117</f>
        <v>0.93222339175849811</v>
      </c>
    </row>
    <row r="118" spans="2:15" x14ac:dyDescent="0.25">
      <c r="B118" s="1" t="s">
        <v>18</v>
      </c>
      <c r="C118" s="12">
        <f ca="1">+#REF!/$F118</f>
        <v>0.97804808508759089</v>
      </c>
      <c r="D118" s="12">
        <f ca="1">+#REF!/$F118</f>
        <v>0.87587580034757628</v>
      </c>
      <c r="E118" s="12">
        <f ca="1">+#REF!/$F118</f>
        <v>1.0186664109058861</v>
      </c>
      <c r="F118" s="12">
        <f ca="1">+#REF!/$F118</f>
        <v>0.79001762990805213</v>
      </c>
      <c r="G118" s="12">
        <f ca="1">+#REF!/$F118</f>
        <v>1</v>
      </c>
      <c r="H118" s="12">
        <f ca="1">+#REF!/$F118</f>
        <v>1.9685436410956474</v>
      </c>
      <c r="I118" s="12" t="e">
        <f>+#REF!/#REF!</f>
        <v>#REF!</v>
      </c>
      <c r="J118" s="12">
        <f ca="1">+#REF!/$F118</f>
        <v>1.0655189552307949</v>
      </c>
      <c r="K118" s="12">
        <f ca="1">+#REF!/$F118</f>
        <v>1.0756779767980913</v>
      </c>
      <c r="L118" s="12">
        <f ca="1">+#REF!/$F118</f>
        <v>1.0655189552307991</v>
      </c>
      <c r="M118" s="12">
        <f ca="1">+#REF!/$F118</f>
        <v>0.8291166660970446</v>
      </c>
      <c r="N118" s="12">
        <f ca="1">+#REF!/$F118</f>
        <v>1.1675927257456249</v>
      </c>
      <c r="O118" s="12">
        <f ca="1">+#REF!/$F118</f>
        <v>0.90239417532583788</v>
      </c>
    </row>
    <row r="119" spans="2:15" x14ac:dyDescent="0.25">
      <c r="B119" s="1" t="s">
        <v>19</v>
      </c>
      <c r="C119" s="12">
        <f ca="1">+#REF!/$F119</f>
        <v>1.007267647996529</v>
      </c>
      <c r="D119" s="12">
        <f ca="1">+#REF!/$F119</f>
        <v>0.99397441960468769</v>
      </c>
      <c r="E119" s="12">
        <f ca="1">+#REF!/$F119</f>
        <v>0.90569007377103006</v>
      </c>
      <c r="F119" s="12">
        <f ca="1">+#REF!/$F119</f>
        <v>0.83887372153634043</v>
      </c>
      <c r="G119" s="12">
        <f ca="1">+#REF!/$F119</f>
        <v>1</v>
      </c>
      <c r="H119" s="12">
        <f ca="1">+#REF!/$F119</f>
        <v>1.4565484658771575</v>
      </c>
      <c r="I119" s="12" t="e">
        <f>+#REF!/#REF!</f>
        <v>#REF!</v>
      </c>
      <c r="J119" s="12">
        <f ca="1">+#REF!/$F119</f>
        <v>1.0357350995694363</v>
      </c>
      <c r="K119" s="12">
        <f ca="1">+#REF!/$F119</f>
        <v>1.0335639520203952</v>
      </c>
      <c r="L119" s="12">
        <f ca="1">+#REF!/$F119</f>
        <v>1.0357350995694352</v>
      </c>
      <c r="M119" s="12">
        <f ca="1">+#REF!/$F119</f>
        <v>1.0523001406272421</v>
      </c>
      <c r="N119" s="12">
        <f ca="1">+#REF!/$F119</f>
        <v>1.0471121809620494</v>
      </c>
      <c r="O119" s="12">
        <f ca="1">+#REF!/$F119</f>
        <v>1.0067463386573843</v>
      </c>
    </row>
    <row r="120" spans="2:15" x14ac:dyDescent="0.25">
      <c r="B120" s="1" t="s">
        <v>20</v>
      </c>
      <c r="C120" s="12">
        <f ca="1">+#REF!/$F120</f>
        <v>0.98573079359282645</v>
      </c>
      <c r="D120" s="12">
        <f ca="1">+#REF!/$F120</f>
        <v>0.97826334355678923</v>
      </c>
      <c r="E120" s="12">
        <f ca="1">+#REF!/$F120</f>
        <v>0.97787181426814795</v>
      </c>
      <c r="F120" s="12">
        <f ca="1">+#REF!/$F120</f>
        <v>0.8173138229863014</v>
      </c>
      <c r="G120" s="12">
        <f ca="1">+#REF!/$F120</f>
        <v>1</v>
      </c>
      <c r="H120" s="12">
        <f ca="1">+#REF!/$F120</f>
        <v>1.5649620827581849</v>
      </c>
      <c r="I120" s="12" t="e">
        <f>+#REF!/#REF!</f>
        <v>#REF!</v>
      </c>
      <c r="J120" s="12">
        <f ca="1">+#REF!/$F120</f>
        <v>1.0409671028533285</v>
      </c>
      <c r="K120" s="12">
        <f ca="1">+#REF!/$F120</f>
        <v>1.0437218325645634</v>
      </c>
      <c r="L120" s="12">
        <f ca="1">+#REF!/$F120</f>
        <v>1.0409671028533272</v>
      </c>
      <c r="M120" s="12">
        <f ca="1">+#REF!/$F120</f>
        <v>0.87550896566398007</v>
      </c>
      <c r="N120" s="12">
        <f ca="1">+#REF!/$F120</f>
        <v>1.074379315989</v>
      </c>
      <c r="O120" s="12">
        <f ca="1">+#REF!/$F120</f>
        <v>0.98232539426064081</v>
      </c>
    </row>
    <row r="121" spans="2:15" x14ac:dyDescent="0.25">
      <c r="B121" s="1" t="s">
        <v>21</v>
      </c>
      <c r="C121" s="12">
        <f ca="1">+#REF!/$F121</f>
        <v>0.97053457312408242</v>
      </c>
      <c r="D121" s="12">
        <f ca="1">+#REF!/$F121</f>
        <v>0.96681741433278445</v>
      </c>
      <c r="E121" s="12">
        <f ca="1">+#REF!/$F121</f>
        <v>0.98796522486643346</v>
      </c>
      <c r="F121" s="12">
        <f ca="1">+#REF!/$F121</f>
        <v>0.81937065995868696</v>
      </c>
      <c r="G121" s="12">
        <f ca="1">+#REF!/$F121</f>
        <v>1</v>
      </c>
      <c r="H121" s="12">
        <f ca="1">+#REF!/$F121</f>
        <v>1.7544336756547072</v>
      </c>
      <c r="I121" s="12" t="e">
        <f>+#REF!/#REF!</f>
        <v>#REF!</v>
      </c>
      <c r="J121" s="12">
        <f ca="1">+#REF!/$F121</f>
        <v>1.0512072569005289</v>
      </c>
      <c r="K121" s="12">
        <f ca="1">+#REF!/$F121</f>
        <v>1.0557771086926593</v>
      </c>
      <c r="L121" s="12">
        <f ca="1">+#REF!/$F121</f>
        <v>1.0512072569005253</v>
      </c>
      <c r="M121" s="12">
        <f ca="1">+#REF!/$F121</f>
        <v>0.77926898879976203</v>
      </c>
      <c r="N121" s="12">
        <f ca="1">+#REF!/$F121</f>
        <v>1.1028054663161422</v>
      </c>
      <c r="O121" s="12">
        <f ca="1">+#REF!/$F121</f>
        <v>0.96558382358847072</v>
      </c>
    </row>
    <row r="122" spans="2:15" x14ac:dyDescent="0.25">
      <c r="B122" s="1" t="s">
        <v>22</v>
      </c>
      <c r="C122" s="12">
        <f ca="1">+#REF!/$F122</f>
        <v>0.90542245626033768</v>
      </c>
      <c r="D122" s="12">
        <f ca="1">+#REF!/$F122</f>
        <v>0.87660457290228522</v>
      </c>
      <c r="E122" s="12">
        <f ca="1">+#REF!/$F122</f>
        <v>0.82900225175190134</v>
      </c>
      <c r="F122" s="12">
        <f ca="1">+#REF!/$F122</f>
        <v>0.99816470467960328</v>
      </c>
      <c r="G122" s="12">
        <f ca="1">+#REF!/$F122</f>
        <v>1</v>
      </c>
      <c r="H122" s="12">
        <f ca="1">+#REF!/$F122</f>
        <v>2.3654213438973155</v>
      </c>
      <c r="I122" s="12" t="e">
        <f>+#REF!/#REF!</f>
        <v>#REF!</v>
      </c>
      <c r="J122" s="12">
        <f ca="1">+#REF!/$F122</f>
        <v>1.0384447409139785</v>
      </c>
      <c r="K122" s="12">
        <f ca="1">+#REF!/$F122</f>
        <v>1.051079059640021</v>
      </c>
      <c r="L122" s="12">
        <f ca="1">+#REF!/$F122</f>
        <v>1.0384447409139801</v>
      </c>
      <c r="M122" s="12">
        <f ca="1">+#REF!/$F122</f>
        <v>0.77190998026921487</v>
      </c>
      <c r="N122" s="12">
        <f ca="1">+#REF!/$F122</f>
        <v>1.1155836637172185</v>
      </c>
      <c r="O122" s="12">
        <f ca="1">+#REF!/$F122</f>
        <v>0.91489368458732256</v>
      </c>
    </row>
    <row r="123" spans="2:15" x14ac:dyDescent="0.25">
      <c r="B123" s="1" t="s">
        <v>23</v>
      </c>
      <c r="C123" s="12">
        <f ca="1">+#REF!/$F123</f>
        <v>0.77462443660141644</v>
      </c>
      <c r="D123" s="12">
        <f ca="1">+#REF!/$F123</f>
        <v>0.78947670782126522</v>
      </c>
      <c r="E123" s="12">
        <f ca="1">+#REF!/$F123</f>
        <v>0.65837128239017428</v>
      </c>
      <c r="F123" s="12">
        <f ca="1">+#REF!/$F123</f>
        <v>0.85242757548511594</v>
      </c>
      <c r="G123" s="12">
        <f ca="1">+#REF!/$F123</f>
        <v>1</v>
      </c>
      <c r="H123" s="12">
        <f ca="1">+#REF!/$F123</f>
        <v>4.6653397400979868</v>
      </c>
      <c r="I123" s="12" t="e">
        <f>+#REF!/#REF!</f>
        <v>#REF!</v>
      </c>
      <c r="J123" s="12">
        <f ca="1">+#REF!/$F123</f>
        <v>0.92929961445075171</v>
      </c>
      <c r="K123" s="12">
        <f ca="1">+#REF!/$F123</f>
        <v>0.94731615999530405</v>
      </c>
      <c r="L123" s="12">
        <f ca="1">+#REF!/$F123</f>
        <v>0.92929961445075193</v>
      </c>
      <c r="M123" s="12">
        <f ca="1">+#REF!/$F123</f>
        <v>0.48158623374431853</v>
      </c>
      <c r="N123" s="12">
        <f ca="1">+#REF!/$F123</f>
        <v>1.0308035587509725</v>
      </c>
      <c r="O123" s="12">
        <f ca="1">+#REF!/$F123</f>
        <v>0.85326288267109629</v>
      </c>
    </row>
    <row r="124" spans="2:15" x14ac:dyDescent="0.25">
      <c r="B124" s="1" t="s">
        <v>24</v>
      </c>
      <c r="C124" s="12">
        <f ca="1">+#REF!/$F124</f>
        <v>0.86895939408890899</v>
      </c>
      <c r="D124" s="12">
        <f ca="1">+#REF!/$F124</f>
        <v>0.88752378313419877</v>
      </c>
      <c r="E124" s="12">
        <f ca="1">+#REF!/$F124</f>
        <v>0.71035884730985954</v>
      </c>
      <c r="F124" s="12">
        <f ca="1">+#REF!/$F124</f>
        <v>0.77310792018805841</v>
      </c>
      <c r="G124" s="12">
        <f ca="1">+#REF!/$F124</f>
        <v>1</v>
      </c>
      <c r="H124" s="12">
        <f ca="1">+#REF!/$F124</f>
        <v>4.8351040783681771</v>
      </c>
      <c r="I124" s="12" t="e">
        <f>+#REF!/#REF!</f>
        <v>#REF!</v>
      </c>
      <c r="J124" s="12">
        <f ca="1">+#REF!/$F124</f>
        <v>0.99653287003846025</v>
      </c>
      <c r="K124" s="12">
        <f ca="1">+#REF!/$F124</f>
        <v>1.0188142738051391</v>
      </c>
      <c r="L124" s="12">
        <f ca="1">+#REF!/$F124</f>
        <v>0.99653287003845614</v>
      </c>
      <c r="M124" s="12">
        <f ca="1">+#REF!/$F124</f>
        <v>0.5536797392413203</v>
      </c>
      <c r="N124" s="12">
        <f ca="1">+#REF!/$F124</f>
        <v>1.1428108593073261</v>
      </c>
      <c r="O124" s="12">
        <f ca="1">+#REF!/$F124</f>
        <v>0.89832349009130774</v>
      </c>
    </row>
    <row r="125" spans="2:15" x14ac:dyDescent="0.25">
      <c r="B125" s="1" t="s">
        <v>25</v>
      </c>
      <c r="C125" s="12">
        <f ca="1">+#REF!/$F125</f>
        <v>0.90360867631686759</v>
      </c>
      <c r="D125" s="12">
        <f ca="1">+#REF!/$F125</f>
        <v>1.02248697488621</v>
      </c>
      <c r="E125" s="12">
        <f ca="1">+#REF!/$F125</f>
        <v>1.1837421457082098</v>
      </c>
      <c r="F125" s="12">
        <f ca="1">+#REF!/$F125</f>
        <v>0.74639885257290672</v>
      </c>
      <c r="G125" s="12">
        <f ca="1">+#REF!/$F125</f>
        <v>1</v>
      </c>
      <c r="H125" s="12">
        <f ca="1">+#REF!/$F125</f>
        <v>2.4884889636432748</v>
      </c>
      <c r="I125" s="12" t="e">
        <f>+#REF!/#REF!</f>
        <v>#REF!</v>
      </c>
      <c r="J125" s="12">
        <f ca="1">+#REF!/$F125</f>
        <v>1.0772543245124804</v>
      </c>
      <c r="K125" s="12">
        <f ca="1">+#REF!/$F125</f>
        <v>1.0932754948491143</v>
      </c>
      <c r="L125" s="12">
        <f ca="1">+#REF!/$F125</f>
        <v>1.0772543245124786</v>
      </c>
      <c r="M125" s="12">
        <f ca="1">+#REF!/$F125</f>
        <v>0.73168864222119567</v>
      </c>
      <c r="N125" s="12">
        <f ca="1">+#REF!/$F125</f>
        <v>1.1699395868017228</v>
      </c>
      <c r="O125" s="12">
        <f ca="1">+#REF!/$F125</f>
        <v>1.0375200988762929</v>
      </c>
    </row>
  </sheetData>
  <mergeCells count="12">
    <mergeCell ref="Q59:S59"/>
    <mergeCell ref="T59:U59"/>
    <mergeCell ref="V59:W59"/>
    <mergeCell ref="X59:Y59"/>
    <mergeCell ref="Z59:AA59"/>
    <mergeCell ref="B95:M95"/>
    <mergeCell ref="B3:O3"/>
    <mergeCell ref="B21:O21"/>
    <mergeCell ref="B39:O39"/>
    <mergeCell ref="B59:G59"/>
    <mergeCell ref="B76:G76"/>
    <mergeCell ref="I59:N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0.3</vt:lpstr>
      <vt:lpstr>1.0</vt:lpstr>
      <vt:lpstr>5.0</vt:lpstr>
      <vt:lpstr>RESUMEN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Di Chiara</dc:creator>
  <cp:lastModifiedBy>Lorena Di Chiara</cp:lastModifiedBy>
  <dcterms:created xsi:type="dcterms:W3CDTF">2016-10-18T14:36:23Z</dcterms:created>
  <dcterms:modified xsi:type="dcterms:W3CDTF">2016-11-01T19:30:59Z</dcterms:modified>
</cp:coreProperties>
</file>